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40" yWindow="792" windowWidth="27900" windowHeight="12228" activeTab="0"/>
  </bookViews>
  <sheets>
    <sheet name="Link ECU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'Link ECU'!$B$14</definedName>
  </definedNames>
  <calcPr fullCalcOnLoad="1"/>
</workbook>
</file>

<file path=xl/sharedStrings.xml><?xml version="1.0" encoding="utf-8"?>
<sst xmlns="http://schemas.openxmlformats.org/spreadsheetml/2006/main" count="30" uniqueCount="22">
  <si>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</si>
  <si>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</si>
  <si>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</si>
  <si>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</si>
  <si>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</si>
  <si>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</si>
  <si>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</si>
  <si>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</si>
  <si>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Implementation - JK</t>
  </si>
  <si>
    <t>Off Time</t>
  </si>
  <si>
    <t>#</t>
  </si>
  <si>
    <t>* 29 to 87 psid</t>
  </si>
  <si>
    <t>Injector Dead Time</t>
  </si>
  <si>
    <t>Short Pulse Width Adder</t>
  </si>
  <si>
    <t>ms</t>
  </si>
  <si>
    <t>Inj Effective PW (ms)</t>
  </si>
  <si>
    <t>Batt Voltage (V)</t>
  </si>
  <si>
    <t>Injector Flow @ Rated Pressure</t>
  </si>
  <si>
    <t>Min Effective Pulse Width</t>
  </si>
  <si>
    <t>cc/min</t>
  </si>
  <si>
    <t>Flow</t>
  </si>
  <si>
    <t>ccm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</si>
</sst>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3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4" fillId="55" borderId="0" xfId="0" applyFont="1" applyFill="1" applyAlignment="1">
      <alignment horizontal="left" vertical="center"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/>
    </xf>
    <xf numFmtId="0" fontId="57" fillId="55" borderId="0" xfId="0" applyFont="1" applyFill="1" applyAlignment="1">
      <alignment horizontal="left" vertical="center"/>
    </xf>
    <xf numFmtId="1" fontId="55" fillId="55" borderId="0" xfId="0" applyNumberFormat="1" applyFont="1" applyFill="1" applyBorder="1" applyAlignment="1">
      <alignment horizontal="center" vertical="center"/>
    </xf>
    <xf numFmtId="165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4" fillId="55" borderId="0" xfId="0" applyFont="1" applyFill="1" applyBorder="1" applyAlignment="1">
      <alignment horizontal="left" vertical="center"/>
    </xf>
    <xf numFmtId="0" fontId="55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0" fontId="54" fillId="55" borderId="0" xfId="0" applyFont="1" applyFill="1" applyBorder="1" applyAlignment="1">
      <alignment horizontal="center" vertical="center"/>
    </xf>
    <xf numFmtId="170" fontId="55" fillId="55" borderId="0" xfId="0" applyNumberFormat="1" applyFont="1" applyFill="1" applyBorder="1" applyAlignment="1" applyProtection="1">
      <alignment horizontal="center" vertical="center"/>
      <protection hidden="1"/>
    </xf>
    <xf numFmtId="164" fontId="55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Border="1" applyAlignment="1">
      <alignment/>
    </xf>
    <xf numFmtId="165" fontId="59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/>
    </xf>
    <xf numFmtId="0" fontId="60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4" fillId="55" borderId="0" xfId="0" applyFont="1" applyFill="1" applyAlignment="1">
      <alignment/>
    </xf>
    <xf numFmtId="2" fontId="54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5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Alignment="1">
      <alignment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166" fontId="22" fillId="0" borderId="0" xfId="0" applyNumberFormat="1" applyFont="1" applyFill="1" applyBorder="1" applyAlignment="1">
      <alignment horizontal="center"/>
    </xf>
    <xf numFmtId="164" fontId="55" fillId="55" borderId="20" xfId="0" applyNumberFormat="1" applyFont="1" applyFill="1" applyBorder="1" applyAlignment="1" applyProtection="1">
      <alignment horizontal="center"/>
      <protection hidden="1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5" fillId="55" borderId="0" xfId="0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64" fontId="22" fillId="0" borderId="21" xfId="0" applyNumberFormat="1" applyFont="1" applyBorder="1" applyAlignment="1" applyProtection="1">
      <alignment horizontal="center"/>
      <protection hidden="1"/>
    </xf>
    <xf numFmtId="164" fontId="22" fillId="0" borderId="22" xfId="0" applyNumberFormat="1" applyFont="1" applyBorder="1" applyAlignment="1" applyProtection="1">
      <alignment horizontal="center"/>
      <protection hidden="1"/>
    </xf>
    <xf numFmtId="164" fontId="22" fillId="0" borderId="23" xfId="0" applyNumberFormat="1" applyFont="1" applyBorder="1" applyAlignment="1" applyProtection="1">
      <alignment horizontal="center"/>
      <protection hidden="1"/>
    </xf>
    <xf numFmtId="164" fontId="22" fillId="0" borderId="27" xfId="0" applyNumberFormat="1" applyFont="1" applyBorder="1" applyAlignment="1" applyProtection="1">
      <alignment horizontal="center"/>
      <protection hidden="1"/>
    </xf>
    <xf numFmtId="164" fontId="22" fillId="0" borderId="28" xfId="0" applyNumberFormat="1" applyFont="1" applyBorder="1" applyAlignment="1" applyProtection="1">
      <alignment horizontal="center"/>
      <protection hidden="1"/>
    </xf>
    <xf numFmtId="164" fontId="22" fillId="0" borderId="29" xfId="0" applyNumberFormat="1" applyFont="1" applyBorder="1" applyAlignment="1" applyProtection="1">
      <alignment horizontal="center"/>
      <protection hidden="1"/>
    </xf>
    <xf numFmtId="164" fontId="22" fillId="0" borderId="30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0" xfId="0" applyNumberFormat="1" applyFont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  <xf numFmtId="164" fontId="22" fillId="0" borderId="3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55" fillId="55" borderId="20" xfId="0" applyNumberFormat="1" applyFont="1" applyFill="1" applyBorder="1" applyAlignment="1" applyProtection="1">
      <alignment horizontal="center"/>
      <protection hidden="1"/>
    </xf>
    <xf numFmtId="0" fontId="55" fillId="55" borderId="0" xfId="0" applyFont="1" applyFill="1" applyAlignment="1" applyProtection="1">
      <alignment horizontal="left"/>
      <protection hidden="1"/>
    </xf>
    <xf numFmtId="0" fontId="61" fillId="55" borderId="0" xfId="0" applyFont="1" applyFill="1" applyAlignment="1">
      <alignment/>
    </xf>
    <xf numFmtId="2" fontId="55" fillId="55" borderId="2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4" fontId="0" fillId="56" borderId="0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62" fillId="0" borderId="0" xfId="0" applyFont="1" applyFill="1" applyBorder="1" applyAlignment="1" applyProtection="1">
      <alignment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2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I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5" customWidth="1"/>
    <col min="6" max="6" width="9.7109375" style="15" bestFit="1" customWidth="1"/>
    <col min="7" max="9" width="9.140625" style="15" customWidth="1"/>
    <col min="10" max="10" width="8.00390625" style="15" bestFit="1" customWidth="1"/>
    <col min="11" max="11" width="9.57421875" style="15" bestFit="1" customWidth="1"/>
    <col min="12" max="16384" width="9.140625" style="15" customWidth="1"/>
  </cols>
  <sheetData>
    <row r="1" ht="15">
      <c r="A1" s="15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11" ht="14.25">
      <c r="B13" s="16" t="s">
        <v>1</v>
      </c>
      <c r="C13" s="17"/>
      <c r="D13" s="17"/>
      <c r="F13" s="22" t="s">
        <v>17</v>
      </c>
      <c r="G13" s="17"/>
      <c r="J13" s="22" t="s">
        <v>18</v>
      </c>
      <c r="K13" s="17"/>
    </row>
    <row r="14" spans="2:14" ht="14.25">
      <c r="B14" s="14">
        <v>43.5</v>
      </c>
      <c r="C14" s="19" t="s">
        <v>11</v>
      </c>
      <c r="D14" s="17"/>
      <c r="E14" s="18"/>
      <c r="F14" s="100">
        <f>'Background Math'!O7</f>
        <v>1065.049600963644</v>
      </c>
      <c r="G14" s="101" t="s">
        <v>19</v>
      </c>
      <c r="H14" s="102"/>
      <c r="J14" s="103">
        <v>0.2</v>
      </c>
      <c r="K14" s="101" t="s">
        <v>14</v>
      </c>
      <c r="L14" s="18"/>
      <c r="M14" s="17"/>
      <c r="N14" s="17"/>
    </row>
    <row r="15" spans="2:20" ht="14.25"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7"/>
      <c r="T15" s="17"/>
    </row>
    <row r="16" spans="2:20" ht="14.25">
      <c r="B16" s="22" t="s">
        <v>13</v>
      </c>
      <c r="G16" s="43"/>
      <c r="H16" s="21"/>
      <c r="I16" s="27"/>
      <c r="J16" s="27"/>
      <c r="K16" s="27"/>
      <c r="L16" s="42"/>
      <c r="M16" s="21"/>
      <c r="N16" s="27"/>
      <c r="O16" s="27"/>
      <c r="P16" s="27"/>
      <c r="Q16" s="20"/>
      <c r="R16" s="42"/>
      <c r="S16" s="27"/>
      <c r="T16" s="27"/>
    </row>
    <row r="17" spans="2:35" ht="14.25">
      <c r="B17" s="78">
        <v>0</v>
      </c>
      <c r="C17" s="78">
        <v>0.125</v>
      </c>
      <c r="D17" s="78">
        <v>0.25</v>
      </c>
      <c r="E17" s="78">
        <v>0.375</v>
      </c>
      <c r="F17" s="78">
        <v>0.5</v>
      </c>
      <c r="G17" s="78">
        <v>0.625</v>
      </c>
      <c r="H17" s="78">
        <v>0.75</v>
      </c>
      <c r="I17" s="78">
        <v>0.875</v>
      </c>
      <c r="J17" s="78">
        <v>1</v>
      </c>
      <c r="K17" s="78">
        <v>1.125</v>
      </c>
      <c r="L17" s="78">
        <v>1.25</v>
      </c>
      <c r="M17" s="78">
        <v>1.375</v>
      </c>
      <c r="N17" s="78">
        <v>1.5</v>
      </c>
      <c r="O17" s="78">
        <v>1.625</v>
      </c>
      <c r="P17" s="78">
        <v>1.75</v>
      </c>
      <c r="Q17" s="78">
        <v>1.875</v>
      </c>
      <c r="R17" s="78">
        <v>2</v>
      </c>
      <c r="S17" s="78">
        <v>2.125</v>
      </c>
      <c r="T17" s="78">
        <v>2.25</v>
      </c>
      <c r="U17" s="78">
        <v>2.375</v>
      </c>
      <c r="V17" s="78">
        <v>2.5</v>
      </c>
      <c r="W17" s="78">
        <v>2.625</v>
      </c>
      <c r="X17" s="78">
        <v>2.75</v>
      </c>
      <c r="Y17" s="78">
        <v>2.875</v>
      </c>
      <c r="Z17" s="78">
        <v>3</v>
      </c>
      <c r="AA17" s="78">
        <v>3.125</v>
      </c>
      <c r="AB17" s="78">
        <v>3.25</v>
      </c>
      <c r="AC17" s="78">
        <v>3.375</v>
      </c>
      <c r="AD17" s="78">
        <v>3.5</v>
      </c>
      <c r="AE17" s="78">
        <v>3.625</v>
      </c>
      <c r="AF17" s="78">
        <v>3.75</v>
      </c>
      <c r="AG17" s="78">
        <v>3.875</v>
      </c>
      <c r="AH17" s="78">
        <v>4</v>
      </c>
      <c r="AI17" s="84" t="s">
        <v>15</v>
      </c>
    </row>
    <row r="18" spans="2:35" ht="14.25">
      <c r="B18" s="78">
        <f>'Background Math'!K33</f>
        <v>0</v>
      </c>
      <c r="C18" s="78">
        <f>'Background Math'!K34</f>
        <v>-0.013066057145393491</v>
      </c>
      <c r="D18" s="78">
        <f>'Background Math'!K35</f>
        <v>-0.11914743695503029</v>
      </c>
      <c r="E18" s="78">
        <f>'Background Math'!K36</f>
        <v>-0.1191551584920076</v>
      </c>
      <c r="F18" s="78">
        <f>'Background Math'!K37</f>
        <v>-0.09660254165861468</v>
      </c>
      <c r="G18" s="78">
        <f>'Background Math'!K38</f>
        <v>-0.09509811125247537</v>
      </c>
      <c r="H18" s="78">
        <f>'Background Math'!K39</f>
        <v>-0.09972860862108886</v>
      </c>
      <c r="I18" s="78">
        <f>'Background Math'!K40</f>
        <v>-0.09688605984570652</v>
      </c>
      <c r="J18" s="78">
        <f>'Background Math'!K41</f>
        <v>-0.08687118464033132</v>
      </c>
      <c r="K18" s="78">
        <f>'Background Math'!K42</f>
        <v>-0.07191461637247731</v>
      </c>
      <c r="L18" s="78">
        <f>'Background Math'!K43</f>
        <v>-0.06532781392833326</v>
      </c>
      <c r="M18" s="78">
        <f>'Background Math'!K44</f>
        <v>-0.06215727592331686</v>
      </c>
      <c r="N18" s="78">
        <f>'Background Math'!K45</f>
        <v>-0.04675027808404786</v>
      </c>
      <c r="O18" s="78">
        <f>'Background Math'!K46</f>
        <v>-0.037855204581650786</v>
      </c>
      <c r="P18" s="78">
        <f>'Background Math'!K47</f>
        <v>-0.032327875595768316</v>
      </c>
      <c r="Q18" s="78">
        <f>'Background Math'!$K48</f>
        <v>-0.029861304135746662</v>
      </c>
      <c r="R18" s="78">
        <f>'Background Math'!$K49</f>
        <v>-0.022344691359969707</v>
      </c>
      <c r="S18" s="78">
        <f>'Background Math'!$K50</f>
        <v>-0.01694057992263832</v>
      </c>
      <c r="T18" s="78">
        <f>'Background Math'!$K51</f>
        <v>-0.01221190636466786</v>
      </c>
      <c r="U18" s="78">
        <f>'Background Math'!$K52</f>
        <v>-0.013286393044332007</v>
      </c>
      <c r="V18" s="78">
        <f>'Background Math'!$K53</f>
        <v>-0.0127642669223807</v>
      </c>
      <c r="W18" s="78">
        <f>'Background Math'!$K54</f>
        <v>-0.007617317204524136</v>
      </c>
      <c r="X18" s="78">
        <f>'Background Math'!$K55</f>
        <v>-0.004957078369030379</v>
      </c>
      <c r="Y18" s="78">
        <f>'Background Math'!$K56</f>
        <v>-0.0059044611499058375</v>
      </c>
      <c r="Z18" s="78">
        <f>'Background Math'!$K57</f>
        <v>-0.004810278187532373</v>
      </c>
      <c r="AA18" s="78">
        <f>'Background Math'!$K58</f>
        <v>-0.0007807993184176312</v>
      </c>
      <c r="AB18" s="78">
        <f>'Background Math'!$K59</f>
        <v>0.000177410230462062</v>
      </c>
      <c r="AC18" s="78">
        <f>'Background Math'!$K60</f>
        <v>0.0005766164807781693</v>
      </c>
      <c r="AD18" s="78">
        <f>'Background Math'!$K61</f>
        <v>0.00020548041943519238</v>
      </c>
      <c r="AE18" s="78">
        <f>'Background Math'!$K62</f>
        <v>0.0010065766412491184</v>
      </c>
      <c r="AF18" s="78">
        <f>'Background Math'!$K63</f>
        <v>0.0008585363015716982</v>
      </c>
      <c r="AG18" s="78">
        <f>'Background Math'!$K64</f>
        <v>-4.20595938044558E-05</v>
      </c>
      <c r="AH18" s="78">
        <f>'Background Math'!$K65</f>
        <v>0</v>
      </c>
      <c r="AI18" s="84" t="s">
        <v>14</v>
      </c>
    </row>
    <row r="19" spans="19:20" ht="14.25">
      <c r="S19" s="27"/>
      <c r="T19" s="27"/>
    </row>
    <row r="20" spans="19:20" ht="14.25">
      <c r="S20" s="27"/>
      <c r="T20" s="27"/>
    </row>
    <row r="21" spans="2:20" ht="14.25">
      <c r="B21" s="16" t="s">
        <v>12</v>
      </c>
      <c r="S21" s="27"/>
      <c r="T21" s="27"/>
    </row>
    <row r="22" spans="1:20" ht="14.25">
      <c r="A22" s="59"/>
      <c r="B22" s="78">
        <v>6</v>
      </c>
      <c r="C22" s="78">
        <v>7</v>
      </c>
      <c r="D22" s="78">
        <v>8</v>
      </c>
      <c r="E22" s="78">
        <v>9</v>
      </c>
      <c r="F22" s="78">
        <v>10</v>
      </c>
      <c r="G22" s="78">
        <v>11</v>
      </c>
      <c r="H22" s="78">
        <v>12</v>
      </c>
      <c r="I22" s="78">
        <v>13</v>
      </c>
      <c r="J22" s="78">
        <v>14</v>
      </c>
      <c r="K22" s="78">
        <v>15</v>
      </c>
      <c r="L22" s="27" t="s">
        <v>16</v>
      </c>
      <c r="M22" s="27"/>
      <c r="N22" s="27"/>
      <c r="O22" s="27"/>
      <c r="P22" s="27"/>
      <c r="Q22" s="20"/>
      <c r="R22" s="42"/>
      <c r="S22" s="27"/>
      <c r="T22" s="27"/>
    </row>
    <row r="23" spans="2:20" ht="14.25">
      <c r="B23" s="78">
        <f>'Background Math'!D28</f>
        <v>2.7038142194295247</v>
      </c>
      <c r="C23" s="78">
        <f>'Background Math'!E28</f>
        <v>2.3008400696199303</v>
      </c>
      <c r="D23" s="78">
        <f>'Background Math'!F28</f>
        <v>1.9537731706539425</v>
      </c>
      <c r="E23" s="78">
        <f>'Background Math'!G28</f>
        <v>1.6626135225315624</v>
      </c>
      <c r="F23" s="78">
        <f>'Background Math'!H28</f>
        <v>1.4273611252527876</v>
      </c>
      <c r="G23" s="78">
        <f>'Background Math'!I28</f>
        <v>1.255605876089809</v>
      </c>
      <c r="H23" s="78">
        <f>'Background Math'!J28</f>
        <v>1.1245780832260595</v>
      </c>
      <c r="I23" s="78">
        <f>'Background Math'!K28</f>
        <v>1.0132661337137705</v>
      </c>
      <c r="J23" s="78">
        <f>'Background Math'!L28</f>
        <v>0.9239856882187336</v>
      </c>
      <c r="K23" s="78">
        <f>'Background Math'!M28</f>
        <v>0.8514697624523577</v>
      </c>
      <c r="L23" s="27" t="s">
        <v>14</v>
      </c>
      <c r="M23" s="27"/>
      <c r="N23" s="27"/>
      <c r="O23" s="27"/>
      <c r="P23" s="27"/>
      <c r="Q23" s="27"/>
      <c r="R23" s="27"/>
      <c r="S23" s="27"/>
      <c r="T23" s="27"/>
    </row>
    <row r="24" spans="2:20" ht="14.25">
      <c r="B24" s="42"/>
      <c r="C24" s="42"/>
      <c r="D24" s="43"/>
      <c r="G24" s="27"/>
      <c r="H24" s="21"/>
      <c r="I24" s="27"/>
      <c r="J24" s="27"/>
      <c r="K24" s="27"/>
      <c r="L24" s="20"/>
      <c r="M24" s="27"/>
      <c r="N24" s="27"/>
      <c r="O24" s="27"/>
      <c r="P24" s="27"/>
      <c r="Q24" s="27"/>
      <c r="R24" s="27"/>
      <c r="S24" s="27"/>
      <c r="T24" s="27"/>
    </row>
    <row r="25" spans="2:20" ht="14.25">
      <c r="B25" s="42"/>
      <c r="C25" s="42"/>
      <c r="D25" s="43"/>
      <c r="G25" s="60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14.25">
      <c r="B26" s="42"/>
      <c r="C26" s="42"/>
      <c r="D26" s="43"/>
      <c r="G26" s="27"/>
      <c r="H26" s="40"/>
      <c r="I26" s="27"/>
      <c r="J26" s="27"/>
      <c r="K26" s="27"/>
      <c r="L26" s="26"/>
      <c r="M26" s="40"/>
      <c r="N26" s="27"/>
      <c r="O26" s="27"/>
      <c r="P26" s="27"/>
      <c r="Q26" s="26"/>
      <c r="R26" s="27"/>
      <c r="S26" s="27"/>
      <c r="T26" s="27"/>
    </row>
    <row r="27" spans="2:20" ht="14.25">
      <c r="B27" s="42"/>
      <c r="C27" s="42"/>
      <c r="D27" s="43"/>
      <c r="G27" s="27"/>
      <c r="H27" s="21"/>
      <c r="I27" s="27"/>
      <c r="J27" s="27"/>
      <c r="K27" s="27"/>
      <c r="L27" s="42"/>
      <c r="M27" s="21"/>
      <c r="N27" s="27"/>
      <c r="O27" s="27"/>
      <c r="P27" s="27"/>
      <c r="Q27" s="20"/>
      <c r="R27" s="42"/>
      <c r="S27" s="27"/>
      <c r="T27" s="27"/>
    </row>
    <row r="28" spans="2:20" ht="14.25">
      <c r="B28" s="42"/>
      <c r="C28" s="42"/>
      <c r="D28" s="43"/>
      <c r="G28" s="27"/>
      <c r="H28" s="21"/>
      <c r="I28" s="27"/>
      <c r="J28" s="27"/>
      <c r="K28" s="27"/>
      <c r="L28" s="42"/>
      <c r="M28" s="21"/>
      <c r="N28" s="27"/>
      <c r="O28" s="27"/>
      <c r="P28" s="27"/>
      <c r="Q28" s="20"/>
      <c r="R28" s="42"/>
      <c r="S28" s="27"/>
      <c r="T28" s="27"/>
    </row>
    <row r="29" spans="2:20" ht="14.25">
      <c r="B29" s="42"/>
      <c r="C29" s="42"/>
      <c r="D29" s="43"/>
      <c r="G29" s="27"/>
      <c r="H29" s="21"/>
      <c r="I29" s="27"/>
      <c r="J29" s="27"/>
      <c r="K29" s="27"/>
      <c r="L29" s="42"/>
      <c r="M29" s="21"/>
      <c r="N29" s="27"/>
      <c r="O29" s="27"/>
      <c r="P29" s="27"/>
      <c r="Q29" s="20"/>
      <c r="R29" s="42"/>
      <c r="S29" s="27"/>
      <c r="T29" s="27"/>
    </row>
    <row r="30" spans="2:20" ht="14.25">
      <c r="B30" s="43"/>
      <c r="C30" s="44"/>
      <c r="D30" s="41"/>
      <c r="G30" s="27"/>
      <c r="H30" s="21"/>
      <c r="I30" s="27"/>
      <c r="J30" s="27"/>
      <c r="K30" s="27"/>
      <c r="L30" s="42"/>
      <c r="M30" s="21"/>
      <c r="N30" s="27"/>
      <c r="O30" s="27"/>
      <c r="P30" s="27"/>
      <c r="Q30" s="20"/>
      <c r="R30" s="42"/>
      <c r="S30" s="27"/>
      <c r="T30" s="27"/>
    </row>
    <row r="31" spans="1:20" ht="14.25">
      <c r="A31" s="60"/>
      <c r="B31" s="60"/>
      <c r="C31" s="60"/>
      <c r="D31" s="60"/>
      <c r="G31" s="27"/>
      <c r="H31" s="21"/>
      <c r="I31" s="27"/>
      <c r="J31" s="27"/>
      <c r="K31" s="27"/>
      <c r="L31" s="42"/>
      <c r="M31" s="21"/>
      <c r="N31" s="27"/>
      <c r="O31" s="27"/>
      <c r="P31" s="27"/>
      <c r="Q31" s="20"/>
      <c r="R31" s="42"/>
      <c r="S31" s="27"/>
      <c r="T31" s="27"/>
    </row>
    <row r="32" spans="2:20" ht="14.25">
      <c r="B32" s="63"/>
      <c r="C32" s="63"/>
      <c r="D32" s="43"/>
      <c r="G32" s="27"/>
      <c r="H32" s="21"/>
      <c r="I32" s="27"/>
      <c r="J32" s="27"/>
      <c r="K32" s="27"/>
      <c r="L32" s="42"/>
      <c r="M32" s="21"/>
      <c r="N32" s="27"/>
      <c r="O32" s="27"/>
      <c r="P32" s="27"/>
      <c r="Q32" s="27"/>
      <c r="R32" s="27"/>
      <c r="S32" s="27"/>
      <c r="T32" s="27"/>
    </row>
    <row r="33" spans="2:20" ht="14.25">
      <c r="B33" s="42"/>
      <c r="C33" s="42"/>
      <c r="D33" s="43"/>
      <c r="E33" s="27"/>
      <c r="F33" s="27"/>
      <c r="G33" s="27"/>
      <c r="H33" s="27"/>
      <c r="I33" s="27"/>
      <c r="J33" s="27"/>
      <c r="K33" s="27"/>
      <c r="L33" s="42"/>
      <c r="M33" s="21"/>
      <c r="N33" s="27"/>
      <c r="O33" s="27"/>
      <c r="P33" s="27"/>
      <c r="Q33" s="27"/>
      <c r="R33" s="27"/>
      <c r="S33" s="27"/>
      <c r="T33" s="27"/>
    </row>
    <row r="34" spans="2:20" ht="14.25">
      <c r="B34" s="42"/>
      <c r="C34" s="42"/>
      <c r="D34" s="4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14.25">
      <c r="B35" s="42"/>
      <c r="C35" s="42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4.25">
      <c r="B36" s="42"/>
      <c r="C36" s="42"/>
      <c r="D36" s="43"/>
      <c r="E36" s="27"/>
      <c r="F36" s="27"/>
      <c r="G36" s="27"/>
      <c r="H36" s="27"/>
      <c r="I36" s="27"/>
      <c r="J36" s="27"/>
      <c r="K36" s="27"/>
      <c r="L36" s="27"/>
      <c r="M36" s="45"/>
      <c r="N36" s="27"/>
      <c r="O36" s="27"/>
      <c r="P36" s="27"/>
      <c r="Q36" s="27"/>
      <c r="R36" s="27"/>
      <c r="S36" s="27"/>
      <c r="T36" s="27"/>
    </row>
    <row r="37" spans="2:20" ht="14.25">
      <c r="B37" s="42"/>
      <c r="C37" s="42"/>
      <c r="D37" s="4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14.25">
      <c r="B38" s="42"/>
      <c r="C38" s="42"/>
      <c r="D38" s="4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4" ht="14.25">
      <c r="B39" s="43"/>
      <c r="C39" s="43"/>
      <c r="D39" s="43"/>
    </row>
  </sheetData>
  <sheetProtection password="FB26" sheet="1"/>
  <conditionalFormatting sqref="H14">
    <cfRule type="containsText" priority="1" dxfId="0" operator="containsText" stopIfTrue="1" text="FUEL">
      <formula>NOT(ISERROR(SEARCH("FUEL",H14)))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9" customWidth="1"/>
    <col min="2" max="16384" width="9.140625" style="49" customWidth="1"/>
  </cols>
  <sheetData>
    <row r="1" ht="12.75">
      <c r="A1" s="48" t="s">
        <v>7</v>
      </c>
    </row>
    <row r="2" spans="2:9" ht="12.75">
      <c r="B2" s="50">
        <v>42971</v>
      </c>
      <c r="C2" s="51" t="s">
        <v>8</v>
      </c>
      <c r="D2" s="52"/>
      <c r="E2" s="52"/>
      <c r="F2" s="52"/>
      <c r="G2" s="52"/>
      <c r="H2" s="53"/>
      <c r="I2" s="54"/>
    </row>
    <row r="3" spans="3:9" ht="12.75">
      <c r="C3" s="55"/>
      <c r="D3" s="56"/>
      <c r="E3" s="56"/>
      <c r="F3" s="56"/>
      <c r="G3" s="56"/>
      <c r="H3" s="57"/>
      <c r="I3" s="54"/>
    </row>
    <row r="4" spans="3:9" ht="12.75">
      <c r="C4" s="58"/>
      <c r="D4" s="54"/>
      <c r="E4" s="54"/>
      <c r="F4" s="54"/>
      <c r="G4" s="54"/>
      <c r="H4" s="54"/>
      <c r="I4" s="54"/>
    </row>
    <row r="5" spans="2:10" ht="12.75">
      <c r="B5" s="106"/>
      <c r="C5" s="58"/>
      <c r="D5" s="58"/>
      <c r="E5" s="58"/>
      <c r="F5" s="58"/>
      <c r="G5" s="58"/>
      <c r="H5" s="58"/>
      <c r="I5" s="58"/>
      <c r="J5" s="58"/>
    </row>
    <row r="6" spans="2:10" ht="12.75">
      <c r="B6" s="58"/>
      <c r="C6" s="58"/>
      <c r="D6" s="58"/>
      <c r="E6" s="58"/>
      <c r="F6" s="58"/>
      <c r="G6" s="58"/>
      <c r="H6" s="58"/>
      <c r="I6" s="58"/>
      <c r="J6" s="58"/>
    </row>
    <row r="7" spans="2:10" ht="12.75">
      <c r="B7" s="58"/>
      <c r="C7" s="58"/>
      <c r="D7" s="58"/>
      <c r="E7" s="58"/>
      <c r="F7" s="58"/>
      <c r="G7" s="58"/>
      <c r="H7" s="58"/>
      <c r="I7" s="58"/>
      <c r="J7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V6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4" width="9.140625" style="1" customWidth="1"/>
    <col min="15" max="15" width="9.421875" style="1" bestFit="1" customWidth="1"/>
    <col min="16" max="16384" width="9.140625" style="1" customWidth="1"/>
  </cols>
  <sheetData>
    <row r="3" spans="2:15" ht="12.75">
      <c r="B3" s="6"/>
      <c r="C3" s="13"/>
      <c r="D3" s="5"/>
      <c r="E3" s="25" t="s">
        <v>3</v>
      </c>
      <c r="F3" s="23"/>
      <c r="G3" s="24"/>
      <c r="H3" s="24"/>
      <c r="I3" s="25" t="s">
        <v>4</v>
      </c>
      <c r="J3" s="5"/>
      <c r="K3" s="5"/>
      <c r="L3" s="5"/>
      <c r="M3" s="5"/>
      <c r="N3" s="5"/>
      <c r="O3" s="5"/>
    </row>
    <row r="4" spans="2:15" ht="12.75">
      <c r="B4" s="6"/>
      <c r="C4" s="6"/>
      <c r="D4" s="5"/>
      <c r="E4" s="12">
        <f>FP</f>
        <v>43.5</v>
      </c>
      <c r="F4" s="5"/>
      <c r="G4" s="5"/>
      <c r="H4" s="5"/>
      <c r="I4" s="12">
        <f>IF(FPX=D6,D6+0.000001,IF(FPX=H6,H6-0.000001,FPX))</f>
        <v>43.5</v>
      </c>
      <c r="J4" s="5"/>
      <c r="K4" s="5"/>
      <c r="L4" s="5"/>
      <c r="M4" s="5"/>
      <c r="N4" s="5"/>
      <c r="O4" s="5"/>
    </row>
    <row r="5" spans="2:1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1" ht="12.75">
      <c r="B6" s="6"/>
      <c r="C6" s="30" t="s">
        <v>6</v>
      </c>
      <c r="D6" s="34">
        <v>29</v>
      </c>
      <c r="E6" s="34">
        <v>43.5</v>
      </c>
      <c r="F6" s="34">
        <v>58</v>
      </c>
      <c r="G6" s="34">
        <v>72.5</v>
      </c>
      <c r="H6" s="34">
        <v>87</v>
      </c>
      <c r="I6" s="34"/>
      <c r="J6" s="34"/>
      <c r="K6" s="6"/>
      <c r="L6" s="105" t="s">
        <v>20</v>
      </c>
      <c r="M6" s="105" t="s">
        <v>21</v>
      </c>
      <c r="N6" s="9" t="s">
        <v>2</v>
      </c>
      <c r="O6" s="108" t="s">
        <v>0</v>
      </c>
      <c r="P6" s="2"/>
      <c r="Q6" s="2"/>
      <c r="R6" s="2"/>
      <c r="S6" s="2"/>
      <c r="T6" s="2"/>
      <c r="U6" s="2"/>
    </row>
    <row r="7" spans="2:21" ht="13.5">
      <c r="B7" s="29"/>
      <c r="C7" s="7"/>
      <c r="D7" s="34">
        <v>2</v>
      </c>
      <c r="E7" s="34">
        <v>3</v>
      </c>
      <c r="F7" s="37">
        <v>4</v>
      </c>
      <c r="G7" s="37">
        <v>5</v>
      </c>
      <c r="H7" s="37">
        <v>6</v>
      </c>
      <c r="I7" s="31"/>
      <c r="J7" s="8"/>
      <c r="K7" s="5"/>
      <c r="L7" s="104">
        <v>29</v>
      </c>
      <c r="M7" s="10">
        <v>856.766247071452</v>
      </c>
      <c r="N7" s="107">
        <f ca="1">FORECAST(FP,OFFSET(M7:M114,MATCH(FP,L7:L11,1)-1,0,2),OFFSET(L7:L11,MATCH(FP,L7:L11,1)-1,0,2))</f>
        <v>1065.049600963644</v>
      </c>
      <c r="O7" s="107">
        <f>IF(FPX&lt;$D$6,"ERROR",IF(FPX&gt;$H$6,"ERROR",N7))</f>
        <v>1065.049600963644</v>
      </c>
      <c r="P7" s="3"/>
      <c r="U7" s="3"/>
    </row>
    <row r="8" spans="2:21" ht="12.75">
      <c r="B8" s="7"/>
      <c r="L8" s="85">
        <v>43.5</v>
      </c>
      <c r="M8" s="86">
        <v>1065.0496009636443</v>
      </c>
      <c r="N8" s="9"/>
      <c r="O8" s="9"/>
      <c r="P8" s="3"/>
      <c r="U8" s="4"/>
    </row>
    <row r="9" spans="10:21" ht="12.75">
      <c r="J9" s="2"/>
      <c r="L9" s="85">
        <v>58</v>
      </c>
      <c r="M9" s="10">
        <v>1237.252510976165</v>
      </c>
      <c r="N9" s="46"/>
      <c r="O9" s="9"/>
      <c r="P9" s="3"/>
      <c r="U9" s="4"/>
    </row>
    <row r="10" spans="1:21" ht="12.75">
      <c r="A10" s="7"/>
      <c r="B10" s="64"/>
      <c r="C10" s="65"/>
      <c r="D10" s="65"/>
      <c r="E10" s="65"/>
      <c r="F10" s="65"/>
      <c r="G10" s="65"/>
      <c r="H10" s="62"/>
      <c r="I10" s="65"/>
      <c r="J10" s="2"/>
      <c r="K10" s="47"/>
      <c r="L10" s="85">
        <v>72.5</v>
      </c>
      <c r="M10" s="86">
        <v>1369.306637147208</v>
      </c>
      <c r="O10" s="9"/>
      <c r="P10" s="3"/>
      <c r="U10" s="4"/>
    </row>
    <row r="11" spans="1:21" ht="12.75">
      <c r="A11" s="7"/>
      <c r="B11" s="2"/>
      <c r="C11" s="2"/>
      <c r="D11" s="2"/>
      <c r="E11" s="2"/>
      <c r="F11" s="2"/>
      <c r="G11" s="2"/>
      <c r="H11" s="47"/>
      <c r="I11" s="2"/>
      <c r="J11" s="2"/>
      <c r="K11" s="2"/>
      <c r="L11" s="85">
        <v>87</v>
      </c>
      <c r="M11" s="86">
        <v>1468.9706582148</v>
      </c>
      <c r="O11" s="9"/>
      <c r="P11" s="3"/>
      <c r="U11" s="4"/>
    </row>
    <row r="12" spans="1:21" ht="12.75">
      <c r="A12" s="7"/>
      <c r="B12" s="66"/>
      <c r="C12" s="61"/>
      <c r="D12" s="6" t="s">
        <v>9</v>
      </c>
      <c r="E12" s="6"/>
      <c r="F12" s="28"/>
      <c r="G12" s="11"/>
      <c r="H12" s="9"/>
      <c r="I12" s="9"/>
      <c r="J12" s="2"/>
      <c r="K12" s="47"/>
      <c r="O12" s="9"/>
      <c r="P12" s="3"/>
      <c r="U12" s="4"/>
    </row>
    <row r="13" spans="2:21" ht="12.75">
      <c r="B13" s="6"/>
      <c r="C13" s="8"/>
      <c r="D13" s="68">
        <v>2</v>
      </c>
      <c r="E13" s="69">
        <v>3</v>
      </c>
      <c r="F13" s="35">
        <v>4</v>
      </c>
      <c r="G13" s="35">
        <v>5</v>
      </c>
      <c r="H13" s="70">
        <v>6</v>
      </c>
      <c r="I13" s="70"/>
      <c r="J13" s="36"/>
      <c r="N13" s="11"/>
      <c r="O13" s="9"/>
      <c r="P13" s="3"/>
      <c r="U13" s="3"/>
    </row>
    <row r="14" spans="2:21" ht="12.75">
      <c r="B14" s="6"/>
      <c r="D14" s="6">
        <v>29</v>
      </c>
      <c r="E14" s="5">
        <v>43.5</v>
      </c>
      <c r="F14" s="5">
        <v>58</v>
      </c>
      <c r="G14" s="5">
        <v>72.5</v>
      </c>
      <c r="H14" s="5">
        <v>87</v>
      </c>
      <c r="I14" s="5"/>
      <c r="J14" s="36"/>
      <c r="L14" s="5"/>
      <c r="M14" s="38" t="s">
        <v>10</v>
      </c>
      <c r="O14" s="9"/>
      <c r="P14" s="3"/>
      <c r="Q14" s="3"/>
      <c r="R14" s="3"/>
      <c r="S14" s="3"/>
      <c r="T14" s="3"/>
      <c r="U14" s="3"/>
    </row>
    <row r="15" spans="2:21" ht="12.75">
      <c r="B15" s="6"/>
      <c r="C15" s="79">
        <v>6</v>
      </c>
      <c r="D15" s="39">
        <v>2.485320145662682</v>
      </c>
      <c r="E15" s="81">
        <v>2.703814219429525</v>
      </c>
      <c r="F15" s="81">
        <v>2.9613385674660146</v>
      </c>
      <c r="G15" s="81">
        <v>3.361176108874202</v>
      </c>
      <c r="H15" s="81">
        <v>3.9163837995984787</v>
      </c>
      <c r="I15" s="5"/>
      <c r="J15" s="71"/>
      <c r="L15" s="1">
        <v>6</v>
      </c>
      <c r="M15" s="10">
        <f ca="1">FORECAST(FP,OFFSET(D15:H15,0,MATCH(FP,FPIN,1)-1,1,2),OFFSET(FPIN,0,MATCH(FP,FPIN,1)-1,1,2))</f>
        <v>2.703814219429525</v>
      </c>
      <c r="N15" s="67"/>
      <c r="O15" s="9"/>
      <c r="P15" s="3"/>
      <c r="Q15" s="3"/>
      <c r="R15" s="3"/>
      <c r="S15" s="3"/>
      <c r="T15" s="3"/>
      <c r="U15" s="3"/>
    </row>
    <row r="16" spans="2:21" ht="12.75">
      <c r="B16" s="6"/>
      <c r="C16" s="79">
        <v>7</v>
      </c>
      <c r="D16" s="39">
        <v>2.1389035813247252</v>
      </c>
      <c r="E16" s="81">
        <v>2.3008400696199307</v>
      </c>
      <c r="F16" s="81">
        <v>2.506869287455759</v>
      </c>
      <c r="G16" s="81">
        <v>2.783864282490131</v>
      </c>
      <c r="H16" s="81">
        <v>3.2054371615814032</v>
      </c>
      <c r="I16" s="5"/>
      <c r="J16" s="71"/>
      <c r="L16" s="1">
        <v>7</v>
      </c>
      <c r="M16" s="10">
        <f ca="1">FORECAST(FP,OFFSET(D16:H16,0,MATCH(FP,FPIN,1)-1,1,2),OFFSET(FPIN,0,MATCH(FP,FPIN,1)-1,1,2))</f>
        <v>2.3008400696199307</v>
      </c>
      <c r="N16" s="67"/>
      <c r="O16" s="9"/>
      <c r="P16" s="3"/>
      <c r="Q16" s="3"/>
      <c r="R16" s="3"/>
      <c r="S16" s="3"/>
      <c r="T16" s="3"/>
      <c r="U16" s="3"/>
    </row>
    <row r="17" spans="2:21" ht="12.75">
      <c r="B17" s="6"/>
      <c r="C17" s="79">
        <v>8</v>
      </c>
      <c r="D17" s="39">
        <v>1.8388435589783199</v>
      </c>
      <c r="E17" s="81">
        <v>1.953773170653943</v>
      </c>
      <c r="F17" s="81">
        <v>2.117212005376756</v>
      </c>
      <c r="G17" s="81">
        <v>2.29629802319336</v>
      </c>
      <c r="H17" s="81">
        <v>2.6039843139036916</v>
      </c>
      <c r="I17" s="5"/>
      <c r="J17" s="71"/>
      <c r="L17" s="1">
        <v>8</v>
      </c>
      <c r="M17" s="10">
        <f ca="1">FORECAST(FP,OFFSET(D17:H17,0,MATCH(FP,FPIN,1)-1,1,2),OFFSET(FPIN,0,MATCH(FP,FPIN,1)-1,1,2))</f>
        <v>1.953773170653943</v>
      </c>
      <c r="N17" s="67"/>
      <c r="O17" s="9"/>
      <c r="P17" s="3"/>
      <c r="Q17" s="3"/>
      <c r="R17" s="3"/>
      <c r="S17" s="3"/>
      <c r="T17" s="3"/>
      <c r="U17" s="4"/>
    </row>
    <row r="18" spans="2:21" ht="12.75">
      <c r="B18" s="6"/>
      <c r="C18" s="79">
        <v>9</v>
      </c>
      <c r="D18" s="39">
        <v>1.5851400786234666</v>
      </c>
      <c r="E18" s="81">
        <v>1.662613522531562</v>
      </c>
      <c r="F18" s="81">
        <v>1.7923667212290042</v>
      </c>
      <c r="G18" s="81">
        <v>1.8984773309838878</v>
      </c>
      <c r="H18" s="81">
        <v>2.1120252565653423</v>
      </c>
      <c r="I18" s="5"/>
      <c r="J18" s="71"/>
      <c r="L18" s="1">
        <v>9</v>
      </c>
      <c r="M18" s="10">
        <f ca="1">FORECAST(FP,OFFSET(D18:H18,0,MATCH(FP,FPIN,1)-1,1,2),OFFSET(FPIN,0,MATCH(FP,FPIN,1)-1,1,2))</f>
        <v>1.6626135225315621</v>
      </c>
      <c r="N18" s="67"/>
      <c r="O18" s="9"/>
      <c r="P18" s="3"/>
      <c r="Q18" s="3"/>
      <c r="R18" s="3"/>
      <c r="S18" s="3"/>
      <c r="T18" s="3"/>
      <c r="U18" s="4"/>
    </row>
    <row r="19" spans="2:21" ht="12.75">
      <c r="B19" s="6"/>
      <c r="C19" s="36">
        <v>10</v>
      </c>
      <c r="D19" s="39">
        <v>1.3777931402601657</v>
      </c>
      <c r="E19" s="81">
        <v>1.4273611252527876</v>
      </c>
      <c r="F19" s="81">
        <v>1.5323334350125049</v>
      </c>
      <c r="G19" s="81">
        <v>1.5904022058617153</v>
      </c>
      <c r="H19" s="81">
        <v>1.7295599895663554</v>
      </c>
      <c r="I19" s="5"/>
      <c r="J19" s="73"/>
      <c r="L19" s="1">
        <v>10</v>
      </c>
      <c r="M19" s="10">
        <f ca="1">FORECAST(FP,OFFSET(D19:H19,0,MATCH(FP,FPIN,1)-1,1,2),OFFSET(FPIN,0,MATCH(FP,FPIN,1)-1,1,2))</f>
        <v>1.4273611252527876</v>
      </c>
      <c r="N19" s="67"/>
      <c r="O19" s="9"/>
      <c r="P19" s="3"/>
      <c r="Q19" s="3"/>
      <c r="R19" s="3"/>
      <c r="S19" s="3"/>
      <c r="T19" s="3"/>
      <c r="U19" s="4"/>
    </row>
    <row r="20" spans="2:21" ht="12.75">
      <c r="B20" s="6"/>
      <c r="C20" s="80">
        <v>11</v>
      </c>
      <c r="D20" s="81">
        <v>1.2217213506097941</v>
      </c>
      <c r="E20" s="81">
        <v>1.255605876089809</v>
      </c>
      <c r="F20" s="81">
        <v>1.346185544788812</v>
      </c>
      <c r="G20" s="81">
        <v>1.387049195104921</v>
      </c>
      <c r="H20" s="81">
        <v>1.4729038630183338</v>
      </c>
      <c r="I20" s="5"/>
      <c r="J20" s="73"/>
      <c r="L20" s="1">
        <v>11</v>
      </c>
      <c r="M20" s="10">
        <f ca="1">FORECAST(FP,OFFSET(D20:H20,0,MATCH(FP,FPIN,1)-1,1,2),OFFSET(FPIN,0,MATCH(FP,FPIN,1)-1,1,2))</f>
        <v>1.2556058760898092</v>
      </c>
      <c r="N20" s="67"/>
      <c r="O20" s="9"/>
      <c r="P20" s="3"/>
      <c r="Q20" s="3"/>
      <c r="R20" s="3"/>
      <c r="S20" s="3"/>
      <c r="T20" s="3"/>
      <c r="U20" s="4"/>
    </row>
    <row r="21" spans="2:22" ht="12.75">
      <c r="B21" s="6"/>
      <c r="C21" s="79">
        <v>12</v>
      </c>
      <c r="D21" s="82">
        <v>1.1021688895082198</v>
      </c>
      <c r="E21" s="82">
        <v>1.1245780832260592</v>
      </c>
      <c r="F21" s="82">
        <v>1.2067028563732627</v>
      </c>
      <c r="G21" s="82">
        <v>1.2434886568792691</v>
      </c>
      <c r="H21" s="82">
        <v>1.29311082658647</v>
      </c>
      <c r="J21" s="74"/>
      <c r="L21" s="1">
        <v>12</v>
      </c>
      <c r="M21" s="10">
        <f ca="1">FORECAST(FP,OFFSET(D21:H21,0,MATCH(FP,FPIN,1)-1,1,2),OFFSET(FPIN,0,MATCH(FP,FPIN,1)-1,1,2))</f>
        <v>1.1245780832260592</v>
      </c>
      <c r="N21" s="67"/>
      <c r="O21" s="9"/>
      <c r="P21" s="3"/>
      <c r="Q21" s="3"/>
      <c r="R21" s="3"/>
      <c r="S21" s="3"/>
      <c r="T21" s="3"/>
      <c r="U21" s="5"/>
      <c r="V21" s="5"/>
    </row>
    <row r="22" spans="2:20" ht="12.75">
      <c r="B22" s="6"/>
      <c r="C22" s="35">
        <v>13</v>
      </c>
      <c r="D22" s="28">
        <v>1.0088779249550757</v>
      </c>
      <c r="E22" s="28">
        <v>1.0132661337137707</v>
      </c>
      <c r="F22" s="28">
        <v>1.0892416352450018</v>
      </c>
      <c r="G22" s="83">
        <v>1.118308534346014</v>
      </c>
      <c r="H22" s="39">
        <v>1.1469806424678564</v>
      </c>
      <c r="I22" s="35"/>
      <c r="J22" s="32"/>
      <c r="K22" s="2"/>
      <c r="L22" s="1">
        <v>13</v>
      </c>
      <c r="M22" s="10">
        <f ca="1">FORECAST(FP,OFFSET(D22:H22,0,MATCH(FP,FPIN,1)-1,1,2),OFFSET(FPIN,0,MATCH(FP,FPIN,1)-1,1,2))</f>
        <v>1.0132661337137707</v>
      </c>
      <c r="N22" s="46"/>
      <c r="O22" s="5"/>
      <c r="P22" s="3"/>
      <c r="Q22" s="3"/>
      <c r="R22" s="3"/>
      <c r="S22" s="3"/>
      <c r="T22" s="3"/>
    </row>
    <row r="23" spans="2:20" ht="12.75">
      <c r="B23" s="6"/>
      <c r="C23" s="36">
        <v>14</v>
      </c>
      <c r="D23" s="39">
        <v>0.933273099180447</v>
      </c>
      <c r="E23" s="39">
        <v>0.9239856882187336</v>
      </c>
      <c r="F23" s="39">
        <v>0.995145900474158</v>
      </c>
      <c r="G23" s="39">
        <v>1.0159326197967653</v>
      </c>
      <c r="H23" s="39">
        <v>1.0335912231783946</v>
      </c>
      <c r="I23" s="62"/>
      <c r="J23" s="39"/>
      <c r="K23" s="2"/>
      <c r="L23" s="1">
        <v>14</v>
      </c>
      <c r="M23" s="10">
        <f ca="1">FORECAST(FP,OFFSET(D23:H23,0,MATCH(FP,FPIN,1)-1,1,2),OFFSET(FPIN,0,MATCH(FP,FPIN,1)-1,1,2))</f>
        <v>0.9239856882187335</v>
      </c>
      <c r="N23" s="28"/>
      <c r="O23" s="7"/>
      <c r="P23" s="3"/>
      <c r="Q23" s="3"/>
      <c r="R23" s="3"/>
      <c r="S23" s="3"/>
      <c r="T23" s="3"/>
    </row>
    <row r="24" spans="2:16" ht="12.75">
      <c r="B24" s="6"/>
      <c r="C24" s="36">
        <v>15</v>
      </c>
      <c r="D24" s="39">
        <v>0.861860447693042</v>
      </c>
      <c r="E24" s="39">
        <v>0.8514625101345493</v>
      </c>
      <c r="F24" s="39">
        <v>0.9166862730693054</v>
      </c>
      <c r="G24" s="39">
        <v>0.9258081582450556</v>
      </c>
      <c r="H24" s="39">
        <v>0.9357051311223838</v>
      </c>
      <c r="I24" s="62"/>
      <c r="J24" s="39"/>
      <c r="K24" s="2"/>
      <c r="L24" s="1">
        <v>15</v>
      </c>
      <c r="M24" s="10">
        <f ca="1">FORECAST(FP,OFFSET(D24:H24,0,MATCH(FP,FPIN,1)-1,1,2),OFFSET(FPIN,0,MATCH(FP,FPIN,1)-1,1,2))</f>
        <v>0.8514625101345493</v>
      </c>
      <c r="N24" s="28"/>
      <c r="O24" s="10"/>
      <c r="P24" s="3"/>
    </row>
    <row r="25" spans="2:20" ht="12.75">
      <c r="B25" s="6"/>
      <c r="N25" s="35"/>
      <c r="O25" s="35"/>
      <c r="P25" s="77"/>
      <c r="T25" s="6"/>
    </row>
    <row r="26" spans="2:20" ht="12.75">
      <c r="B26" s="6"/>
      <c r="C26" s="1" t="s">
        <v>5</v>
      </c>
      <c r="D26" s="85">
        <v>6</v>
      </c>
      <c r="E26" s="85">
        <v>7</v>
      </c>
      <c r="F26" s="85">
        <v>8</v>
      </c>
      <c r="G26" s="85">
        <v>9</v>
      </c>
      <c r="H26" s="85">
        <v>10</v>
      </c>
      <c r="I26" s="85">
        <v>11</v>
      </c>
      <c r="J26" s="85">
        <v>12</v>
      </c>
      <c r="K26" s="85">
        <v>13</v>
      </c>
      <c r="L26" s="85">
        <v>14</v>
      </c>
      <c r="M26" s="86">
        <v>14.9999</v>
      </c>
      <c r="N26" s="72"/>
      <c r="O26" s="72"/>
      <c r="P26" s="72"/>
      <c r="T26" s="5"/>
    </row>
    <row r="27" spans="2:16" ht="12.75">
      <c r="B27" s="6"/>
      <c r="C27" s="38" t="s">
        <v>2</v>
      </c>
      <c r="D27" s="87">
        <f ca="1">FORECAST(D26,OFFSET($M15:$M24,MATCH(D26,$L15:$L24,1)-1,0,2),OFFSET($L15:$L24,MATCH(D26,$L15:$L24,1)-1,0,2))</f>
        <v>2.7038142194295247</v>
      </c>
      <c r="E27" s="88">
        <f ca="1">FORECAST(E26,OFFSET($M15:$M24,MATCH(E26,$L15:$L24,1)-1,0,2),OFFSET($L15:$L24,MATCH(E26,$L15:$L24,1)-1,0,2))</f>
        <v>2.3008400696199303</v>
      </c>
      <c r="F27" s="88">
        <f ca="1">FORECAST(F26,OFFSET($M15:$M24,MATCH(F26,$L15:$L24,1)-1,0,2),OFFSET($L15:$L24,MATCH(F26,$L15:$L24,1)-1,0,2))</f>
        <v>1.9537731706539425</v>
      </c>
      <c r="G27" s="88">
        <f ca="1">FORECAST(G26,OFFSET($M15:$M24,MATCH(G26,$L15:$L24,1)-1,0,2),OFFSET($L15:$L24,MATCH(G26,$L15:$L24,1)-1,0,2))</f>
        <v>1.6626135225315624</v>
      </c>
      <c r="H27" s="88">
        <f ca="1">FORECAST(H26,OFFSET($M15:$M24,MATCH(H26,$L15:$L24,1)-1,0,2),OFFSET($L15:$L24,MATCH(H26,$L15:$L24,1)-1,0,2))</f>
        <v>1.4273611252527876</v>
      </c>
      <c r="I27" s="88">
        <f ca="1">FORECAST(I26,OFFSET($M15:$M24,MATCH(I26,$L15:$L24,1)-1,0,2),OFFSET($L15:$L24,MATCH(I26,$L15:$L24,1)-1,0,2))</f>
        <v>1.255605876089809</v>
      </c>
      <c r="J27" s="88">
        <f ca="1">FORECAST(J26,OFFSET($M15:$M24,MATCH(J26,$L15:$L24,1)-1,0,2),OFFSET($L15:$L24,MATCH(J26,$L15:$L24,1)-1,0,2))</f>
        <v>1.1245780832260595</v>
      </c>
      <c r="K27" s="88">
        <f ca="1">FORECAST(K26,OFFSET($M15:$M24,MATCH(K26,$L15:$L24,1)-1,0,2),OFFSET($L15:$L24,MATCH(K26,$L15:$L24,1)-1,0,2))</f>
        <v>1.0132661337137705</v>
      </c>
      <c r="L27" s="88">
        <f ca="1">FORECAST(L26,OFFSET($M15:$M24,MATCH(L26,$L15:$L24,1)-1,0,2),OFFSET($L15:$L24,MATCH(L26,$L15:$L24,1)-1,0,2))</f>
        <v>0.9239856882187336</v>
      </c>
      <c r="M27" s="89">
        <f ca="1">FORECAST(M26,OFFSET($M15:$M24,MATCH(M26,$L15:$L24,1)-1,0,2),OFFSET($L15:$L24,MATCH(M26,$L15:$L24,1)-1,0,2))</f>
        <v>0.8514697624523577</v>
      </c>
      <c r="N27" s="72"/>
      <c r="O27" s="72"/>
      <c r="P27" s="72"/>
    </row>
    <row r="28" spans="2:20" ht="12.75">
      <c r="B28" s="6"/>
      <c r="C28" s="46" t="s">
        <v>0</v>
      </c>
      <c r="D28" s="90">
        <f>IF(FPX&lt;$D$6,"ERROR",IF(FPX&gt;$H$6,"ERROR",D27))</f>
        <v>2.7038142194295247</v>
      </c>
      <c r="E28" s="91">
        <f aca="true" t="shared" si="0" ref="E28:M28">IF(FPX&lt;$D$6,"ERROR",IF(FPX&gt;$H$6,"ERROR",E27))</f>
        <v>2.3008400696199303</v>
      </c>
      <c r="F28" s="91">
        <f t="shared" si="0"/>
        <v>1.9537731706539425</v>
      </c>
      <c r="G28" s="91">
        <f t="shared" si="0"/>
        <v>1.6626135225315624</v>
      </c>
      <c r="H28" s="91">
        <f t="shared" si="0"/>
        <v>1.4273611252527876</v>
      </c>
      <c r="I28" s="91">
        <f t="shared" si="0"/>
        <v>1.255605876089809</v>
      </c>
      <c r="J28" s="91">
        <f t="shared" si="0"/>
        <v>1.1245780832260595</v>
      </c>
      <c r="K28" s="91">
        <f t="shared" si="0"/>
        <v>1.0132661337137705</v>
      </c>
      <c r="L28" s="91">
        <f t="shared" si="0"/>
        <v>0.9239856882187336</v>
      </c>
      <c r="M28" s="92">
        <f t="shared" si="0"/>
        <v>0.8514697624523577</v>
      </c>
      <c r="N28" s="28"/>
      <c r="O28" s="10"/>
      <c r="P28" s="3"/>
      <c r="T28" s="76"/>
    </row>
    <row r="29" spans="2:16" ht="12.75">
      <c r="B29" s="6"/>
      <c r="C29" s="6"/>
      <c r="D29" s="36"/>
      <c r="P29" s="2"/>
    </row>
    <row r="30" spans="2:3" ht="12.75">
      <c r="B30" s="30"/>
      <c r="C30" s="33"/>
    </row>
    <row r="31" spans="2:4" ht="12.75">
      <c r="B31" s="30"/>
      <c r="C31" s="33"/>
      <c r="D31" s="6"/>
    </row>
    <row r="32" spans="2:11" ht="12.75">
      <c r="B32" s="30"/>
      <c r="C32" s="1" t="s">
        <v>14</v>
      </c>
      <c r="D32" s="6">
        <v>29</v>
      </c>
      <c r="E32" s="5">
        <v>43.5</v>
      </c>
      <c r="F32" s="5">
        <v>58</v>
      </c>
      <c r="G32" s="5">
        <v>72.5</v>
      </c>
      <c r="H32" s="5">
        <v>87</v>
      </c>
      <c r="J32" s="38" t="s">
        <v>2</v>
      </c>
      <c r="K32" s="46" t="s">
        <v>0</v>
      </c>
    </row>
    <row r="33" spans="2:11" ht="12.75">
      <c r="B33" s="30"/>
      <c r="C33" s="99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5"/>
      <c r="J33" s="93">
        <f ca="1">FORECAST(FP,OFFSET(D33:H33,0,MATCH(FP,FPIN,1)-1,1,2),OFFSET(FPIN,0,MATCH(FP,FPIN,1)-1,1,2))</f>
        <v>0</v>
      </c>
      <c r="K33" s="96">
        <f aca="true" t="shared" si="1" ref="K33:K48">IF(FPX&lt;$D$6,"ERROR",IF(FPX&gt;$H$6,"ERROR",J33))</f>
        <v>0</v>
      </c>
    </row>
    <row r="34" spans="2:11" ht="12.75">
      <c r="B34" s="6"/>
      <c r="C34" s="99">
        <v>0.125</v>
      </c>
      <c r="D34" s="75">
        <v>-0.3127906874412839</v>
      </c>
      <c r="E34" s="75">
        <v>-0.013066057145393495</v>
      </c>
      <c r="F34" s="75">
        <v>-0.02260539645731785</v>
      </c>
      <c r="G34" s="75">
        <v>0.014772326205524489</v>
      </c>
      <c r="H34" s="75">
        <v>0.05942528240459938</v>
      </c>
      <c r="J34" s="94">
        <f aca="true" ca="1" t="shared" si="2" ref="J33:J48">FORECAST(FP,OFFSET(D34:H34,0,MATCH(FP,FPIN,1)-1,1,2),OFFSET(FPIN,0,MATCH(FP,FPIN,1)-1,1,2))</f>
        <v>-0.013066057145393491</v>
      </c>
      <c r="K34" s="97">
        <f t="shared" si="1"/>
        <v>-0.013066057145393491</v>
      </c>
    </row>
    <row r="35" spans="2:11" ht="12.75">
      <c r="B35" s="6"/>
      <c r="C35" s="99">
        <v>0.25</v>
      </c>
      <c r="D35" s="75">
        <v>-0.17533750836582607</v>
      </c>
      <c r="E35" s="75">
        <v>-0.11914743695503029</v>
      </c>
      <c r="F35" s="75">
        <v>-0.1182033092473017</v>
      </c>
      <c r="G35" s="75">
        <v>-0.0649008775730477</v>
      </c>
      <c r="H35" s="75">
        <v>-0.017309116341113543</v>
      </c>
      <c r="J35" s="94">
        <f ca="1" t="shared" si="2"/>
        <v>-0.11914743695503029</v>
      </c>
      <c r="K35" s="97">
        <f t="shared" si="1"/>
        <v>-0.11914743695503029</v>
      </c>
    </row>
    <row r="36" spans="2:11" ht="12.75">
      <c r="B36" s="6"/>
      <c r="C36" s="99">
        <v>0.375</v>
      </c>
      <c r="D36" s="75">
        <v>-0.1747858594046689</v>
      </c>
      <c r="E36" s="75">
        <v>-0.11915515849200758</v>
      </c>
      <c r="F36" s="75">
        <v>-0.111291082932213</v>
      </c>
      <c r="G36" s="75">
        <v>-0.05466619112300344</v>
      </c>
      <c r="H36" s="75">
        <v>-0.005186626026137489</v>
      </c>
      <c r="J36" s="94">
        <f ca="1" t="shared" si="2"/>
        <v>-0.1191551584920076</v>
      </c>
      <c r="K36" s="97">
        <f t="shared" si="1"/>
        <v>-0.1191551584920076</v>
      </c>
    </row>
    <row r="37" spans="2:11" ht="12.75">
      <c r="B37" s="5"/>
      <c r="C37" s="99">
        <v>0.5</v>
      </c>
      <c r="D37" s="75">
        <v>-0.17628935021150466</v>
      </c>
      <c r="E37" s="75">
        <v>-0.09660254165861468</v>
      </c>
      <c r="F37" s="75">
        <v>-0.1022313112988496</v>
      </c>
      <c r="G37" s="75">
        <v>-0.05825090372151116</v>
      </c>
      <c r="H37" s="75">
        <v>-0.015236482552087979</v>
      </c>
      <c r="J37" s="94">
        <f ca="1" t="shared" si="2"/>
        <v>-0.09660254165861468</v>
      </c>
      <c r="K37" s="97">
        <f t="shared" si="1"/>
        <v>-0.09660254165861468</v>
      </c>
    </row>
    <row r="38" spans="3:11" ht="12.75">
      <c r="C38" s="99">
        <v>0.625</v>
      </c>
      <c r="D38" s="75">
        <v>-0.14578172702096184</v>
      </c>
      <c r="E38" s="75">
        <v>-0.09509811125247537</v>
      </c>
      <c r="F38" s="75">
        <v>-0.0999167498013087</v>
      </c>
      <c r="G38" s="75">
        <v>-0.054873418764585846</v>
      </c>
      <c r="H38" s="75">
        <v>-0.01532962299041752</v>
      </c>
      <c r="J38" s="94">
        <f ca="1" t="shared" si="2"/>
        <v>-0.09509811125247537</v>
      </c>
      <c r="K38" s="97">
        <f t="shared" si="1"/>
        <v>-0.09509811125247537</v>
      </c>
    </row>
    <row r="39" spans="3:11" ht="12.75">
      <c r="C39" s="99">
        <v>0.75</v>
      </c>
      <c r="D39" s="75">
        <v>-0.1574282850354801</v>
      </c>
      <c r="E39" s="75">
        <v>-0.09972860862108886</v>
      </c>
      <c r="F39" s="75">
        <v>-0.10302342132188971</v>
      </c>
      <c r="G39" s="75">
        <v>-0.054957984759596124</v>
      </c>
      <c r="H39" s="75">
        <v>-0.01520821402458253</v>
      </c>
      <c r="J39" s="94">
        <f ca="1" t="shared" si="2"/>
        <v>-0.09972860862108886</v>
      </c>
      <c r="K39" s="97">
        <f t="shared" si="1"/>
        <v>-0.09972860862108886</v>
      </c>
    </row>
    <row r="40" spans="3:11" ht="12.75">
      <c r="C40" s="99">
        <v>0.875</v>
      </c>
      <c r="D40" s="75">
        <v>-0.15570396311434595</v>
      </c>
      <c r="E40" s="75">
        <v>-0.09688605984570652</v>
      </c>
      <c r="F40" s="75">
        <v>-0.09697611768237302</v>
      </c>
      <c r="G40" s="75">
        <v>-0.054471876246376776</v>
      </c>
      <c r="H40" s="75">
        <v>-0.019660188997710524</v>
      </c>
      <c r="J40" s="94">
        <f ca="1" t="shared" si="2"/>
        <v>-0.09688605984570652</v>
      </c>
      <c r="K40" s="97">
        <f t="shared" si="1"/>
        <v>-0.09688605984570652</v>
      </c>
    </row>
    <row r="41" spans="3:11" ht="12.75">
      <c r="C41" s="99">
        <v>1</v>
      </c>
      <c r="D41" s="75">
        <v>-0.140530717450401</v>
      </c>
      <c r="E41" s="75">
        <v>-0.0868711846403313</v>
      </c>
      <c r="F41" s="75">
        <v>-0.08840720084591626</v>
      </c>
      <c r="G41" s="75">
        <v>-0.05010304927649679</v>
      </c>
      <c r="H41" s="75">
        <v>-0.017059975696492827</v>
      </c>
      <c r="J41" s="94">
        <f ca="1" t="shared" si="2"/>
        <v>-0.08687118464033132</v>
      </c>
      <c r="K41" s="97">
        <f t="shared" si="1"/>
        <v>-0.08687118464033132</v>
      </c>
    </row>
    <row r="42" spans="3:11" ht="12.75">
      <c r="C42" s="99">
        <v>1.125</v>
      </c>
      <c r="D42" s="75">
        <v>-0.12316180090540331</v>
      </c>
      <c r="E42" s="75">
        <v>-0.07191461637247731</v>
      </c>
      <c r="F42" s="75">
        <v>-0.07691955188115693</v>
      </c>
      <c r="G42" s="75">
        <v>-0.0416037352337551</v>
      </c>
      <c r="H42" s="75">
        <v>-0.011955979796548433</v>
      </c>
      <c r="J42" s="94">
        <f ca="1" t="shared" si="2"/>
        <v>-0.07191461637247731</v>
      </c>
      <c r="K42" s="97">
        <f t="shared" si="1"/>
        <v>-0.07191461637247731</v>
      </c>
    </row>
    <row r="43" spans="3:11" ht="12.75">
      <c r="C43" s="99">
        <v>1.25</v>
      </c>
      <c r="D43" s="75">
        <v>-0.11509166817683703</v>
      </c>
      <c r="E43" s="75">
        <v>-0.06532781392833327</v>
      </c>
      <c r="F43" s="75">
        <v>-0.07225285531237036</v>
      </c>
      <c r="G43" s="75">
        <v>-0.03862043351558721</v>
      </c>
      <c r="H43" s="75">
        <v>-0.010154900538502567</v>
      </c>
      <c r="J43" s="94">
        <f ca="1" t="shared" si="2"/>
        <v>-0.06532781392833326</v>
      </c>
      <c r="K43" s="97">
        <f t="shared" si="1"/>
        <v>-0.06532781392833326</v>
      </c>
    </row>
    <row r="44" spans="3:11" ht="12.75">
      <c r="C44" s="99">
        <v>1.375</v>
      </c>
      <c r="D44" s="75">
        <v>-0.10045840707876119</v>
      </c>
      <c r="E44" s="75">
        <v>-0.06215727592331685</v>
      </c>
      <c r="F44" s="75">
        <v>-0.0662391299503849</v>
      </c>
      <c r="G44" s="75">
        <v>-0.0341522289150502</v>
      </c>
      <c r="H44" s="75">
        <v>-0.006207144900897547</v>
      </c>
      <c r="J44" s="94">
        <f ca="1" t="shared" si="2"/>
        <v>-0.06215727592331686</v>
      </c>
      <c r="K44" s="97">
        <f t="shared" si="1"/>
        <v>-0.06215727592331686</v>
      </c>
    </row>
    <row r="45" spans="3:11" ht="12.75">
      <c r="C45" s="99">
        <v>1.5</v>
      </c>
      <c r="D45" s="75">
        <v>-0.08422401394640762</v>
      </c>
      <c r="E45" s="75">
        <v>-0.04675027808404785</v>
      </c>
      <c r="F45" s="75">
        <v>-0.054873592269450516</v>
      </c>
      <c r="G45" s="75">
        <v>-0.026826404415051894</v>
      </c>
      <c r="H45" s="75">
        <v>-0.004662966165121689</v>
      </c>
      <c r="J45" s="94">
        <f ca="1" t="shared" si="2"/>
        <v>-0.04675027808404786</v>
      </c>
      <c r="K45" s="97">
        <f t="shared" si="1"/>
        <v>-0.04675027808404786</v>
      </c>
    </row>
    <row r="46" spans="3:11" ht="12.75">
      <c r="C46" s="99">
        <v>1.625</v>
      </c>
      <c r="D46" s="75">
        <v>-0.07204363834757946</v>
      </c>
      <c r="E46" s="75">
        <v>-0.037855204581650786</v>
      </c>
      <c r="F46" s="75">
        <v>-0.048439212803103954</v>
      </c>
      <c r="G46" s="75">
        <v>-0.023453794707556097</v>
      </c>
      <c r="H46" s="75">
        <v>0.0008260520114867078</v>
      </c>
      <c r="J46" s="94">
        <f ca="1" t="shared" si="2"/>
        <v>-0.037855204581650786</v>
      </c>
      <c r="K46" s="97">
        <f t="shared" si="1"/>
        <v>-0.037855204581650786</v>
      </c>
    </row>
    <row r="47" spans="3:11" ht="12.75">
      <c r="C47" s="99">
        <v>1.75</v>
      </c>
      <c r="D47" s="75">
        <v>-0.0682222380034185</v>
      </c>
      <c r="E47" s="75">
        <v>-0.032327875595768316</v>
      </c>
      <c r="F47" s="75">
        <v>-0.043764235529744476</v>
      </c>
      <c r="G47" s="75">
        <v>-0.02195423076836838</v>
      </c>
      <c r="H47" s="75">
        <v>-0.0027482830958110004</v>
      </c>
      <c r="J47" s="94">
        <f ca="1" t="shared" si="2"/>
        <v>-0.032327875595768316</v>
      </c>
      <c r="K47" s="97">
        <f t="shared" si="1"/>
        <v>-0.032327875595768316</v>
      </c>
    </row>
    <row r="48" spans="3:11" ht="12.75">
      <c r="C48" s="99">
        <v>1.875</v>
      </c>
      <c r="D48" s="75">
        <v>-0.06261603323526671</v>
      </c>
      <c r="E48" s="75">
        <v>-0.029861304135746655</v>
      </c>
      <c r="F48" s="75">
        <v>-0.04069645155698172</v>
      </c>
      <c r="G48" s="75">
        <v>-0.020148237240689624</v>
      </c>
      <c r="H48" s="75">
        <v>-0.0018478980445822712</v>
      </c>
      <c r="J48" s="94">
        <f ca="1">FORECAST(FP,OFFSET(D48:H48,0,MATCH(FP,FPIN,1)-1,1,2),OFFSET(FPIN,0,MATCH(FP,FPIN,1)-1,1,2))</f>
        <v>-0.029861304135746662</v>
      </c>
      <c r="K48" s="97">
        <f t="shared" si="1"/>
        <v>-0.029861304135746662</v>
      </c>
    </row>
    <row r="49" spans="3:11" ht="12.75">
      <c r="C49" s="99">
        <v>2</v>
      </c>
      <c r="D49" s="75">
        <v>-0.04836131874170528</v>
      </c>
      <c r="E49" s="75">
        <v>-0.022344691359969703</v>
      </c>
      <c r="F49" s="75">
        <v>-0.03450995231861473</v>
      </c>
      <c r="G49" s="75">
        <v>-0.015349364804318963</v>
      </c>
      <c r="H49" s="75">
        <v>4.238876376406931E-05</v>
      </c>
      <c r="J49" s="94">
        <f ca="1">FORECAST(FP,OFFSET(D49:H49,0,MATCH(FP,FPIN,1)-1,1,2),OFFSET(FPIN,0,MATCH(FP,FPIN,1)-1,1,2))</f>
        <v>-0.022344691359969707</v>
      </c>
      <c r="K49" s="97">
        <f aca="true" t="shared" si="3" ref="K49:K65">IF(FPX&lt;$D$6,"ERROR",IF(FPX&gt;$H$6,"ERROR",J49))</f>
        <v>-0.022344691359969707</v>
      </c>
    </row>
    <row r="50" spans="3:11" ht="12.75">
      <c r="C50" s="99">
        <v>2.125</v>
      </c>
      <c r="D50" s="75">
        <v>-0.038604369287737035</v>
      </c>
      <c r="E50" s="75">
        <v>-0.016940579922638324</v>
      </c>
      <c r="F50" s="75">
        <v>-0.0297235250267986</v>
      </c>
      <c r="G50" s="75">
        <v>-0.009701457054197954</v>
      </c>
      <c r="H50" s="75">
        <v>0.006152544242794843</v>
      </c>
      <c r="J50" s="94">
        <f ca="1">FORECAST(FP,OFFSET(D50:H50,0,MATCH(FP,FPIN,1)-1,1,2),OFFSET(FPIN,0,MATCH(FP,FPIN,1)-1,1,2))</f>
        <v>-0.01694057992263832</v>
      </c>
      <c r="K50" s="97">
        <f t="shared" si="3"/>
        <v>-0.01694057992263832</v>
      </c>
    </row>
    <row r="51" spans="3:11" ht="12.75">
      <c r="C51" s="99">
        <v>2.25</v>
      </c>
      <c r="D51" s="75">
        <v>-0.031365613100908005</v>
      </c>
      <c r="E51" s="75">
        <v>-0.012211906364667862</v>
      </c>
      <c r="F51" s="75">
        <v>-0.02819279741509229</v>
      </c>
      <c r="G51" s="75">
        <v>-0.010019605992859577</v>
      </c>
      <c r="H51" s="75">
        <v>0.006023533879712405</v>
      </c>
      <c r="J51" s="94">
        <f ca="1">FORECAST(FP,OFFSET(D51:H51,0,MATCH(FP,FPIN,1)-1,1,2),OFFSET(FPIN,0,MATCH(FP,FPIN,1)-1,1,2))</f>
        <v>-0.01221190636466786</v>
      </c>
      <c r="K51" s="97">
        <f t="shared" si="3"/>
        <v>-0.01221190636466786</v>
      </c>
    </row>
    <row r="52" spans="3:11" ht="12.75">
      <c r="C52" s="99">
        <v>2.375</v>
      </c>
      <c r="D52" s="75">
        <v>-0.027711208142075613</v>
      </c>
      <c r="E52" s="75">
        <v>-0.013286393044332007</v>
      </c>
      <c r="F52" s="75">
        <v>-0.027951068444488875</v>
      </c>
      <c r="G52" s="75">
        <v>-0.010138413952318504</v>
      </c>
      <c r="H52" s="75">
        <v>0.004119997020325593</v>
      </c>
      <c r="J52" s="94">
        <f ca="1">FORECAST(FP,OFFSET(D52:H52,0,MATCH(FP,FPIN,1)-1,1,2),OFFSET(FPIN,0,MATCH(FP,FPIN,1)-1,1,2))</f>
        <v>-0.013286393044332007</v>
      </c>
      <c r="K52" s="97">
        <f t="shared" si="3"/>
        <v>-0.013286393044332007</v>
      </c>
    </row>
    <row r="53" spans="3:11" ht="12.75">
      <c r="C53" s="99">
        <v>2.5</v>
      </c>
      <c r="D53" s="75">
        <v>-0.019990385072963045</v>
      </c>
      <c r="E53" s="75">
        <v>-0.0127642669223807</v>
      </c>
      <c r="F53" s="75">
        <v>-0.02356846081404106</v>
      </c>
      <c r="G53" s="75">
        <v>-0.01001436834648902</v>
      </c>
      <c r="H53" s="75">
        <v>0.002367797589557967</v>
      </c>
      <c r="J53" s="94">
        <f ca="1">FORECAST(FP,OFFSET(D53:H53,0,MATCH(FP,FPIN,1)-1,1,2),OFFSET(FPIN,0,MATCH(FP,FPIN,1)-1,1,2))</f>
        <v>-0.0127642669223807</v>
      </c>
      <c r="K53" s="97">
        <f t="shared" si="3"/>
        <v>-0.0127642669223807</v>
      </c>
    </row>
    <row r="54" spans="3:11" ht="12.75">
      <c r="C54" s="99">
        <v>2.625</v>
      </c>
      <c r="D54" s="75">
        <v>-0.012676684600168964</v>
      </c>
      <c r="E54" s="75">
        <v>-0.0076173172045241305</v>
      </c>
      <c r="F54" s="75">
        <v>-0.01918372973782084</v>
      </c>
      <c r="G54" s="75">
        <v>-0.006244043950920327</v>
      </c>
      <c r="H54" s="75">
        <v>0.0036209525148106947</v>
      </c>
      <c r="J54" s="94">
        <f ca="1">FORECAST(FP,OFFSET(D54:H54,0,MATCH(FP,FPIN,1)-1,1,2),OFFSET(FPIN,0,MATCH(FP,FPIN,1)-1,1,2))</f>
        <v>-0.007617317204524136</v>
      </c>
      <c r="K54" s="97">
        <f t="shared" si="3"/>
        <v>-0.007617317204524136</v>
      </c>
    </row>
    <row r="55" spans="3:11" ht="12.75">
      <c r="C55" s="99">
        <v>2.75</v>
      </c>
      <c r="D55" s="75">
        <v>-0.011094865194502555</v>
      </c>
      <c r="E55" s="75">
        <v>-0.004957078369030377</v>
      </c>
      <c r="F55" s="75">
        <v>-0.01741536080632439</v>
      </c>
      <c r="G55" s="75">
        <v>-0.004533426303007395</v>
      </c>
      <c r="H55" s="75">
        <v>0.005820727737433446</v>
      </c>
      <c r="J55" s="94">
        <f ca="1">FORECAST(FP,OFFSET(D55:H55,0,MATCH(FP,FPIN,1)-1,1,2),OFFSET(FPIN,0,MATCH(FP,FPIN,1)-1,1,2))</f>
        <v>-0.004957078369030379</v>
      </c>
      <c r="K55" s="97">
        <f t="shared" si="3"/>
        <v>-0.004957078369030379</v>
      </c>
    </row>
    <row r="56" spans="3:11" ht="12.75">
      <c r="C56" s="99">
        <v>2.875</v>
      </c>
      <c r="D56" s="75">
        <v>-0.011799637469595812</v>
      </c>
      <c r="E56" s="75">
        <v>-0.005904461149905838</v>
      </c>
      <c r="F56" s="75">
        <v>-0.01776993231292073</v>
      </c>
      <c r="G56" s="75">
        <v>-0.007375750249377926</v>
      </c>
      <c r="H56" s="75">
        <v>0.0012154220776549912</v>
      </c>
      <c r="J56" s="94">
        <f ca="1">FORECAST(FP,OFFSET(D56:H56,0,MATCH(FP,FPIN,1)-1,1,2),OFFSET(FPIN,0,MATCH(FP,FPIN,1)-1,1,2))</f>
        <v>-0.0059044611499058375</v>
      </c>
      <c r="K56" s="97">
        <f t="shared" si="3"/>
        <v>-0.0059044611499058375</v>
      </c>
    </row>
    <row r="57" spans="3:11" ht="12.75">
      <c r="C57" s="99">
        <v>3</v>
      </c>
      <c r="D57" s="75">
        <v>-0.005161309091789466</v>
      </c>
      <c r="E57" s="75">
        <v>-0.00481027818753237</v>
      </c>
      <c r="F57" s="75">
        <v>-0.015694713506545187</v>
      </c>
      <c r="G57" s="75">
        <v>-0.007162969392526286</v>
      </c>
      <c r="H57" s="75">
        <v>9.273726909091946E-05</v>
      </c>
      <c r="J57" s="94">
        <f ca="1">FORECAST(FP,OFFSET(D57:H57,0,MATCH(FP,FPIN,1)-1,1,2),OFFSET(FPIN,0,MATCH(FP,FPIN,1)-1,1,2))</f>
        <v>-0.004810278187532373</v>
      </c>
      <c r="K57" s="97">
        <f t="shared" si="3"/>
        <v>-0.004810278187532373</v>
      </c>
    </row>
    <row r="58" spans="3:11" ht="12.75">
      <c r="C58" s="99">
        <v>3.125</v>
      </c>
      <c r="D58" s="75">
        <v>-0.003014952998986615</v>
      </c>
      <c r="E58" s="75">
        <v>-0.0007807993184176351</v>
      </c>
      <c r="F58" s="75">
        <v>-0.010450849798540154</v>
      </c>
      <c r="G58" s="75">
        <v>-0.004327361392366463</v>
      </c>
      <c r="H58" s="75">
        <v>-0.0010180480498878308</v>
      </c>
      <c r="J58" s="94">
        <f ca="1">FORECAST(FP,OFFSET(D58:H58,0,MATCH(FP,FPIN,1)-1,1,2),OFFSET(FPIN,0,MATCH(FP,FPIN,1)-1,1,2))</f>
        <v>-0.0007807993184176312</v>
      </c>
      <c r="K58" s="97">
        <f t="shared" si="3"/>
        <v>-0.0007807993184176312</v>
      </c>
    </row>
    <row r="59" spans="3:11" ht="12.75">
      <c r="C59" s="99">
        <v>3.25</v>
      </c>
      <c r="D59" s="75">
        <v>-9.370997957250903E-05</v>
      </c>
      <c r="E59" s="75">
        <v>0.00017741023046206113</v>
      </c>
      <c r="F59" s="75">
        <v>-0.008107625725722288</v>
      </c>
      <c r="G59" s="75">
        <v>0.0006898875094522286</v>
      </c>
      <c r="H59" s="75">
        <v>0.0016196834752098886</v>
      </c>
      <c r="J59" s="94">
        <f ca="1">FORECAST(FP,OFFSET(D59:H59,0,MATCH(FP,FPIN,1)-1,1,2),OFFSET(FPIN,0,MATCH(FP,FPIN,1)-1,1,2))</f>
        <v>0.000177410230462062</v>
      </c>
      <c r="K59" s="97">
        <f t="shared" si="3"/>
        <v>0.000177410230462062</v>
      </c>
    </row>
    <row r="60" spans="3:11" ht="12.75">
      <c r="C60" s="99">
        <v>3.375</v>
      </c>
      <c r="D60" s="75">
        <v>-0.003461491735083301</v>
      </c>
      <c r="E60" s="75">
        <v>0.000576616480778172</v>
      </c>
      <c r="F60" s="75">
        <v>-0.00924894317475011</v>
      </c>
      <c r="G60" s="75">
        <v>-0.0014292208654527955</v>
      </c>
      <c r="H60" s="75">
        <v>0.003221745284053087</v>
      </c>
      <c r="J60" s="94">
        <f ca="1">FORECAST(FP,OFFSET(D60:H60,0,MATCH(FP,FPIN,1)-1,1,2),OFFSET(FPIN,0,MATCH(FP,FPIN,1)-1,1,2))</f>
        <v>0.0005766164807781693</v>
      </c>
      <c r="K60" s="97">
        <f t="shared" si="3"/>
        <v>0.0005766164807781693</v>
      </c>
    </row>
    <row r="61" spans="3:11" ht="12.75">
      <c r="C61" s="99">
        <v>3.5</v>
      </c>
      <c r="D61" s="75">
        <v>-0.00312637793551015</v>
      </c>
      <c r="E61" s="75">
        <v>0.0002054804194351911</v>
      </c>
      <c r="F61" s="75">
        <v>-0.007298003165751731</v>
      </c>
      <c r="G61" s="75">
        <v>-0.001671887603413574</v>
      </c>
      <c r="H61" s="75">
        <v>-0.00028960611013236176</v>
      </c>
      <c r="J61" s="94">
        <f ca="1">FORECAST(FP,OFFSET(D61:H61,0,MATCH(FP,FPIN,1)-1,1,2),OFFSET(FPIN,0,MATCH(FP,FPIN,1)-1,1,2))</f>
        <v>0.00020548041943519238</v>
      </c>
      <c r="K61" s="97">
        <f t="shared" si="3"/>
        <v>0.00020548041943519238</v>
      </c>
    </row>
    <row r="62" spans="3:11" ht="12.75">
      <c r="C62" s="99">
        <v>3.625</v>
      </c>
      <c r="D62" s="75">
        <v>-0.0016318944174712692</v>
      </c>
      <c r="E62" s="75">
        <v>0.0010065766412491193</v>
      </c>
      <c r="F62" s="75">
        <v>-0.004463441546994384</v>
      </c>
      <c r="G62" s="75">
        <v>-5.492760692394108E-05</v>
      </c>
      <c r="H62" s="75">
        <v>0.0003479707328209249</v>
      </c>
      <c r="J62" s="94">
        <f ca="1">FORECAST(FP,OFFSET(D62:H62,0,MATCH(FP,FPIN,1)-1,1,2),OFFSET(FPIN,0,MATCH(FP,FPIN,1)-1,1,2))</f>
        <v>0.0010065766412491184</v>
      </c>
      <c r="K62" s="97">
        <f t="shared" si="3"/>
        <v>0.0010065766412491184</v>
      </c>
    </row>
    <row r="63" spans="3:11" ht="12.75">
      <c r="C63" s="99">
        <v>3.75</v>
      </c>
      <c r="D63" s="75">
        <v>-0.001574410227785812</v>
      </c>
      <c r="E63" s="75">
        <v>0.000858536301571698</v>
      </c>
      <c r="F63" s="75">
        <v>-0.004363660166727132</v>
      </c>
      <c r="G63" s="75">
        <v>0.003259086907608304</v>
      </c>
      <c r="H63" s="75">
        <v>0.003935751592035213</v>
      </c>
      <c r="J63" s="94">
        <f ca="1">FORECAST(FP,OFFSET(D63:H63,0,MATCH(FP,FPIN,1)-1,1,2),OFFSET(FPIN,0,MATCH(FP,FPIN,1)-1,1,2))</f>
        <v>0.0008585363015716982</v>
      </c>
      <c r="K63" s="97">
        <f t="shared" si="3"/>
        <v>0.0008585363015716982</v>
      </c>
    </row>
    <row r="64" spans="3:11" ht="12.75">
      <c r="C64" s="99">
        <v>3.875</v>
      </c>
      <c r="D64" s="75">
        <v>-0.002496259168780477</v>
      </c>
      <c r="E64" s="75">
        <v>-4.205959380445622E-05</v>
      </c>
      <c r="F64" s="75">
        <v>-0.004991008469876535</v>
      </c>
      <c r="G64" s="75">
        <v>0.0026477988927941145</v>
      </c>
      <c r="H64" s="75">
        <v>0.005057667860494389</v>
      </c>
      <c r="J64" s="94">
        <f ca="1">FORECAST(FP,OFFSET(D64:H64,0,MATCH(FP,FPIN,1)-1,1,2),OFFSET(FPIN,0,MATCH(FP,FPIN,1)-1,1,2))</f>
        <v>-4.20595938044558E-05</v>
      </c>
      <c r="K64" s="97">
        <f t="shared" si="3"/>
        <v>-4.20595938044558E-05</v>
      </c>
    </row>
    <row r="65" spans="3:11" ht="12.75">
      <c r="C65" s="99">
        <v>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J65" s="95">
        <f ca="1">FORECAST(FP,OFFSET(D65:H65,0,MATCH(FP,FPIN,1)-1,1,2),OFFSET(FPIN,0,MATCH(FP,FPIN,1)-1,1,2))</f>
        <v>0</v>
      </c>
      <c r="K65" s="98">
        <f t="shared" si="3"/>
        <v>0</v>
      </c>
    </row>
  </sheetData>
  <sheetProtection password="FB2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2017-08-24T22:39:59Z</dcterms:modified>
  <cp:category/>
  <cp:version/>
  <cp:contentType/>
  <cp:contentStatus/>
</cp:coreProperties>
</file>