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75" windowWidth="27900" windowHeight="12225" activeTab="0"/>
  </bookViews>
  <sheets>
    <sheet name="Holley" sheetId="1" r:id="rId1"/>
    <sheet name="Change Log" sheetId="2" r:id="rId2"/>
    <sheet name="Background Math" sheetId="3" state="veryHidden" r:id="rId3"/>
  </sheets>
  <definedNames>
    <definedName name="_xlfn.IFERROR" hidden="1">#NAME?</definedName>
    <definedName name="DT">'Background Math'!$C$10:$I$10</definedName>
    <definedName name="Flow">'Background Math'!$C$12:$I$12</definedName>
    <definedName name="FP">'Background Math'!$I$4</definedName>
    <definedName name="FPIN">'Background Math'!$D$6:$I$6</definedName>
    <definedName name="FPX">'Holley'!$B$14</definedName>
  </definedNames>
  <calcPr fullCalcOnLoad="1"/>
</workbook>
</file>

<file path=xl/sharedStrings.xml><?xml version="1.0" encoding="utf-8"?>
<sst xmlns="http://schemas.openxmlformats.org/spreadsheetml/2006/main" count="16" uniqueCount="15">
  <si>
    <t>OUTPUT</t>
  </si>
  <si>
    <t>Enter Base Fuel Pressure (psid)</t>
  </si>
  <si>
    <t># for Error</t>
  </si>
  <si>
    <t>Current Input Pressure (From Return Sheet)</t>
  </si>
  <si>
    <t>Pressure (error handling)</t>
  </si>
  <si>
    <t>Voltage</t>
  </si>
  <si>
    <t>Pressure</t>
  </si>
  <si>
    <t>INJECTOR DYNAMICS</t>
  </si>
  <si>
    <t>(ms)</t>
  </si>
  <si>
    <t>Implementation - JK</t>
  </si>
  <si>
    <t>Injector Off Time</t>
  </si>
  <si>
    <t>(Volts)</t>
  </si>
  <si>
    <t>Off Time</t>
  </si>
  <si>
    <t>#</t>
  </si>
  <si>
    <t>* 29 to 101 psid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</si>
</sst>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%"/>
    <numFmt numFmtId="168" formatCode="0.00000"/>
    <numFmt numFmtId="169" formatCode="0.0000000000"/>
    <numFmt numFmtId="170" formatCode="0.000000"/>
    <numFmt numFmtId="171" formatCode="0.0000000"/>
    <numFmt numFmtId="172" formatCode="0.000000E+00"/>
    <numFmt numFmtId="173" formatCode="0.00000E+00"/>
    <numFmt numFmtId="174" formatCode="0.0000E+00"/>
    <numFmt numFmtId="175" formatCode="0.000E+00"/>
    <numFmt numFmtId="176" formatCode="0.0E+00"/>
    <numFmt numFmtId="177" formatCode="0E+00"/>
    <numFmt numFmtId="178" formatCode="0.00000000"/>
    <numFmt numFmtId="179" formatCode="0.00000000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rebuchet MS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52"/>
      <name val="Trebuchet MS"/>
      <family val="2"/>
    </font>
    <font>
      <b/>
      <sz val="10"/>
      <color indexed="22"/>
      <name val="Trebuchet MS"/>
      <family val="2"/>
    </font>
    <font>
      <sz val="10"/>
      <color indexed="22"/>
      <name val="Trebuchet MS"/>
      <family val="2"/>
    </font>
    <font>
      <sz val="10"/>
      <color indexed="22"/>
      <name val="Arial"/>
      <family val="2"/>
    </font>
    <font>
      <sz val="8"/>
      <color indexed="22"/>
      <name val="Trebuchet MS"/>
      <family val="2"/>
    </font>
    <font>
      <b/>
      <sz val="11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32"/>
      <color indexed="9"/>
      <name val="Eras Demi ITC"/>
      <family val="2"/>
    </font>
    <font>
      <sz val="11"/>
      <color indexed="9"/>
      <name val="Eras Demi IT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E58A21"/>
      <name val="Trebuchet MS"/>
      <family val="2"/>
    </font>
    <font>
      <b/>
      <sz val="10"/>
      <color rgb="FFCBCBCB"/>
      <name val="Trebuchet MS"/>
      <family val="2"/>
    </font>
    <font>
      <sz val="10"/>
      <color rgb="FFCBCBCB"/>
      <name val="Trebuchet MS"/>
      <family val="2"/>
    </font>
    <font>
      <sz val="10"/>
      <color rgb="FFCBCBCB"/>
      <name val="Arial"/>
      <family val="2"/>
    </font>
    <font>
      <sz val="8"/>
      <color rgb="FFCBCBCB"/>
      <name val="Trebuchet MS"/>
      <family val="2"/>
    </font>
    <font>
      <b/>
      <sz val="11"/>
      <color rgb="FFFF0000"/>
      <name val="Times New Roman"/>
      <family val="1"/>
    </font>
    <font>
      <b/>
      <sz val="10"/>
      <color rgb="FF0000FF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1C7EC2"/>
      </left>
      <right style="thin">
        <color rgb="FF1C7EC2"/>
      </right>
      <top style="thin">
        <color rgb="FF1C7EC2"/>
      </top>
      <bottom style="thin">
        <color rgb="FF1C7EC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5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6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6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6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6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6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6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36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6" fillId="4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6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36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7" fillId="44" borderId="0" applyNumberFormat="0" applyBorder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38" fillId="46" borderId="2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39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1" fillId="49" borderId="0" applyNumberFormat="0" applyBorder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42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43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44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45" fillId="50" borderId="2" applyNumberFormat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46" fillId="0" borderId="12" applyNumberFormat="0" applyFill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47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35" fillId="54" borderId="14" applyNumberFormat="0" applyFon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48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50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2" fillId="0" borderId="0" xfId="0" applyFont="1" applyAlignment="1">
      <alignment/>
    </xf>
    <xf numFmtId="1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/>
    </xf>
    <xf numFmtId="164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 applyProtection="1">
      <alignment/>
      <protection hidden="1"/>
    </xf>
    <xf numFmtId="0" fontId="22" fillId="0" borderId="0" xfId="0" applyFont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/>
      <protection hidden="1"/>
    </xf>
    <xf numFmtId="1" fontId="22" fillId="0" borderId="0" xfId="0" applyNumberFormat="1" applyFont="1" applyFill="1" applyBorder="1" applyAlignment="1" applyProtection="1">
      <alignment horizontal="center" vertical="center"/>
      <protection hidden="1"/>
    </xf>
    <xf numFmtId="165" fontId="22" fillId="0" borderId="0" xfId="0" applyNumberFormat="1" applyFont="1" applyFill="1" applyBorder="1" applyAlignment="1" applyProtection="1">
      <alignment horizontal="center" vertical="center"/>
      <protection hidden="1"/>
    </xf>
    <xf numFmtId="2" fontId="22" fillId="0" borderId="19" xfId="0" applyNumberFormat="1" applyFont="1" applyBorder="1" applyAlignment="1" applyProtection="1">
      <alignment horizontal="center"/>
      <protection hidden="1"/>
    </xf>
    <xf numFmtId="167" fontId="22" fillId="0" borderId="0" xfId="179" applyNumberFormat="1" applyFont="1" applyBorder="1" applyAlignment="1" applyProtection="1">
      <alignment/>
      <protection hidden="1"/>
    </xf>
    <xf numFmtId="2" fontId="52" fillId="55" borderId="20" xfId="179" applyNumberFormat="1" applyFont="1" applyFill="1" applyBorder="1" applyAlignment="1" applyProtection="1">
      <alignment horizontal="center" vertical="center"/>
      <protection locked="0"/>
    </xf>
    <xf numFmtId="0" fontId="20" fillId="55" borderId="0" xfId="0" applyFont="1" applyFill="1" applyAlignment="1">
      <alignment/>
    </xf>
    <xf numFmtId="0" fontId="53" fillId="55" borderId="0" xfId="0" applyFont="1" applyFill="1" applyAlignment="1">
      <alignment horizontal="left" vertical="center"/>
    </xf>
    <xf numFmtId="0" fontId="54" fillId="55" borderId="0" xfId="0" applyFont="1" applyFill="1" applyAlignment="1">
      <alignment/>
    </xf>
    <xf numFmtId="0" fontId="55" fillId="55" borderId="0" xfId="0" applyFont="1" applyFill="1" applyAlignment="1">
      <alignment/>
    </xf>
    <xf numFmtId="0" fontId="56" fillId="55" borderId="0" xfId="0" applyFont="1" applyFill="1" applyAlignment="1">
      <alignment horizontal="left" vertical="center"/>
    </xf>
    <xf numFmtId="1" fontId="54" fillId="55" borderId="0" xfId="0" applyNumberFormat="1" applyFont="1" applyFill="1" applyBorder="1" applyAlignment="1">
      <alignment horizontal="center" vertical="center"/>
    </xf>
    <xf numFmtId="165" fontId="54" fillId="55" borderId="0" xfId="0" applyNumberFormat="1" applyFont="1" applyFill="1" applyBorder="1" applyAlignment="1">
      <alignment horizontal="center" vertical="center"/>
    </xf>
    <xf numFmtId="0" fontId="53" fillId="55" borderId="0" xfId="0" applyFont="1" applyFill="1" applyAlignment="1">
      <alignment/>
    </xf>
    <xf numFmtId="0" fontId="0" fillId="0" borderId="0" xfId="165">
      <alignment/>
      <protection/>
    </xf>
    <xf numFmtId="0" fontId="22" fillId="0" borderId="0" xfId="165" applyFont="1" applyProtection="1">
      <alignment/>
      <protection hidden="1"/>
    </xf>
    <xf numFmtId="0" fontId="21" fillId="0" borderId="0" xfId="165" applyFont="1" applyProtection="1">
      <alignment/>
      <protection hidden="1"/>
    </xf>
    <xf numFmtId="0" fontId="53" fillId="55" borderId="0" xfId="0" applyFont="1" applyFill="1" applyBorder="1" applyAlignment="1">
      <alignment horizontal="left" vertical="center"/>
    </xf>
    <xf numFmtId="0" fontId="54" fillId="55" borderId="0" xfId="0" applyFont="1" applyFill="1" applyBorder="1" applyAlignment="1">
      <alignment/>
    </xf>
    <xf numFmtId="164" fontId="22" fillId="0" borderId="0" xfId="0" applyNumberFormat="1" applyFont="1" applyFill="1" applyBorder="1" applyAlignment="1" applyProtection="1">
      <alignment horizontal="center" vertical="center"/>
      <protection hidden="1"/>
    </xf>
    <xf numFmtId="0" fontId="57" fillId="0" borderId="0" xfId="0" applyFont="1" applyFill="1" applyBorder="1" applyAlignment="1" applyProtection="1">
      <alignment horizontal="left" vertical="center"/>
      <protection hidden="1"/>
    </xf>
    <xf numFmtId="0" fontId="21" fillId="0" borderId="0" xfId="0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22" fillId="0" borderId="0" xfId="165" applyFont="1" applyBorder="1" applyAlignment="1" applyProtection="1">
      <alignment horizontal="center"/>
      <protection hidden="1"/>
    </xf>
    <xf numFmtId="1" fontId="22" fillId="0" borderId="0" xfId="179" applyNumberFormat="1" applyFont="1" applyBorder="1" applyAlignment="1" applyProtection="1">
      <alignment/>
      <protection hidden="1"/>
    </xf>
    <xf numFmtId="166" fontId="21" fillId="0" borderId="0" xfId="0" applyNumberFormat="1" applyFont="1" applyFill="1" applyBorder="1" applyAlignment="1" applyProtection="1">
      <alignment horizontal="center" vertical="center"/>
      <protection hidden="1"/>
    </xf>
    <xf numFmtId="166" fontId="22" fillId="0" borderId="0" xfId="0" applyNumberFormat="1" applyFont="1" applyFill="1" applyBorder="1" applyAlignment="1" applyProtection="1">
      <alignment horizontal="center" vertical="center"/>
      <protection hidden="1"/>
    </xf>
    <xf numFmtId="166" fontId="22" fillId="0" borderId="0" xfId="0" applyNumberFormat="1" applyFont="1" applyBorder="1" applyAlignment="1" applyProtection="1">
      <alignment horizontal="center"/>
      <protection hidden="1"/>
    </xf>
    <xf numFmtId="166" fontId="21" fillId="0" borderId="0" xfId="0" applyNumberFormat="1" applyFont="1" applyBorder="1" applyAlignment="1" applyProtection="1">
      <alignment horizontal="center"/>
      <protection hidden="1"/>
    </xf>
    <xf numFmtId="164" fontId="21" fillId="0" borderId="0" xfId="0" applyNumberFormat="1" applyFont="1" applyFill="1" applyBorder="1" applyAlignment="1" applyProtection="1">
      <alignment horizontal="center" vertical="center"/>
      <protection hidden="1"/>
    </xf>
    <xf numFmtId="164" fontId="22" fillId="0" borderId="0" xfId="0" applyNumberFormat="1" applyFont="1" applyBorder="1" applyAlignment="1" applyProtection="1">
      <alignment horizontal="center"/>
      <protection hidden="1"/>
    </xf>
    <xf numFmtId="164" fontId="22" fillId="0" borderId="0" xfId="0" applyNumberFormat="1" applyFont="1" applyFill="1" applyBorder="1" applyAlignment="1" applyProtection="1">
      <alignment horizontal="center"/>
      <protection hidden="1"/>
    </xf>
    <xf numFmtId="0" fontId="53" fillId="55" borderId="0" xfId="0" applyFont="1" applyFill="1" applyBorder="1" applyAlignment="1">
      <alignment horizontal="center" vertical="center"/>
    </xf>
    <xf numFmtId="170" fontId="54" fillId="55" borderId="0" xfId="0" applyNumberFormat="1" applyFont="1" applyFill="1" applyBorder="1" applyAlignment="1" applyProtection="1">
      <alignment horizontal="center" vertical="center"/>
      <protection hidden="1"/>
    </xf>
    <xf numFmtId="164" fontId="54" fillId="55" borderId="0" xfId="0" applyNumberFormat="1" applyFont="1" applyFill="1" applyBorder="1" applyAlignment="1">
      <alignment horizontal="center" vertical="center"/>
    </xf>
    <xf numFmtId="0" fontId="20" fillId="55" borderId="0" xfId="0" applyFont="1" applyFill="1" applyBorder="1" applyAlignment="1">
      <alignment/>
    </xf>
    <xf numFmtId="2" fontId="54" fillId="55" borderId="0" xfId="0" applyNumberFormat="1" applyFont="1" applyFill="1" applyBorder="1" applyAlignment="1">
      <alignment horizontal="center" vertical="center"/>
    </xf>
    <xf numFmtId="0" fontId="53" fillId="55" borderId="0" xfId="0" applyFont="1" applyFill="1" applyBorder="1" applyAlignment="1">
      <alignment/>
    </xf>
    <xf numFmtId="165" fontId="58" fillId="0" borderId="0" xfId="0" applyNumberFormat="1" applyFont="1" applyFill="1" applyBorder="1" applyAlignment="1" applyProtection="1">
      <alignment horizontal="center" vertical="center"/>
      <protection hidden="1"/>
    </xf>
    <xf numFmtId="164" fontId="21" fillId="0" borderId="0" xfId="0" applyNumberFormat="1" applyFont="1" applyBorder="1" applyAlignment="1" applyProtection="1">
      <alignment horizontal="center"/>
      <protection hidden="1"/>
    </xf>
    <xf numFmtId="0" fontId="22" fillId="0" borderId="0" xfId="0" applyFont="1" applyBorder="1" applyAlignment="1">
      <alignment horizontal="center"/>
    </xf>
    <xf numFmtId="0" fontId="54" fillId="55" borderId="0" xfId="0" applyFont="1" applyFill="1" applyAlignment="1">
      <alignment horizontal="left"/>
    </xf>
    <xf numFmtId="0" fontId="59" fillId="56" borderId="0" xfId="0" applyFont="1" applyFill="1" applyAlignment="1">
      <alignment/>
    </xf>
    <xf numFmtId="0" fontId="0" fillId="56" borderId="0" xfId="0" applyFill="1" applyAlignment="1">
      <alignment/>
    </xf>
    <xf numFmtId="14" fontId="23" fillId="56" borderId="0" xfId="0" applyNumberFormat="1" applyFont="1" applyFill="1" applyAlignment="1">
      <alignment/>
    </xf>
    <xf numFmtId="0" fontId="0" fillId="56" borderId="21" xfId="0" applyFont="1" applyFill="1" applyBorder="1" applyAlignment="1">
      <alignment/>
    </xf>
    <xf numFmtId="0" fontId="0" fillId="56" borderId="22" xfId="0" applyFill="1" applyBorder="1" applyAlignment="1">
      <alignment/>
    </xf>
    <xf numFmtId="0" fontId="0" fillId="56" borderId="23" xfId="0" applyFill="1" applyBorder="1" applyAlignment="1">
      <alignment/>
    </xf>
    <xf numFmtId="0" fontId="0" fillId="56" borderId="0" xfId="0" applyFill="1" applyBorder="1" applyAlignment="1">
      <alignment/>
    </xf>
    <xf numFmtId="0" fontId="0" fillId="56" borderId="24" xfId="0" applyFont="1" applyFill="1" applyBorder="1" applyAlignment="1">
      <alignment/>
    </xf>
    <xf numFmtId="0" fontId="0" fillId="56" borderId="25" xfId="0" applyFill="1" applyBorder="1" applyAlignment="1">
      <alignment/>
    </xf>
    <xf numFmtId="0" fontId="0" fillId="56" borderId="26" xfId="0" applyFill="1" applyBorder="1" applyAlignment="1">
      <alignment/>
    </xf>
    <xf numFmtId="0" fontId="0" fillId="56" borderId="0" xfId="0" applyFont="1" applyFill="1" applyBorder="1" applyAlignment="1">
      <alignment/>
    </xf>
    <xf numFmtId="0" fontId="53" fillId="55" borderId="0" xfId="0" applyFont="1" applyFill="1" applyAlignment="1">
      <alignment/>
    </xf>
    <xf numFmtId="2" fontId="53" fillId="55" borderId="0" xfId="0" applyNumberFormat="1" applyFont="1" applyFill="1" applyBorder="1" applyAlignment="1">
      <alignment vertical="center"/>
    </xf>
    <xf numFmtId="166" fontId="22" fillId="0" borderId="0" xfId="0" applyNumberFormat="1" applyFont="1" applyBorder="1" applyAlignment="1">
      <alignment horizontal="center"/>
    </xf>
    <xf numFmtId="165" fontId="22" fillId="0" borderId="0" xfId="0" applyNumberFormat="1" applyFont="1" applyBorder="1" applyAlignment="1">
      <alignment horizontal="center"/>
    </xf>
    <xf numFmtId="0" fontId="54" fillId="55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right"/>
    </xf>
    <xf numFmtId="165" fontId="0" fillId="0" borderId="0" xfId="165" applyNumberFormat="1" applyBorder="1" applyAlignment="1">
      <alignment horizontal="center"/>
      <protection/>
    </xf>
    <xf numFmtId="164" fontId="22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2" fontId="22" fillId="0" borderId="0" xfId="0" applyNumberFormat="1" applyFont="1" applyFill="1" applyBorder="1" applyAlignment="1" applyProtection="1">
      <alignment horizontal="center" vertical="center"/>
      <protection hidden="1"/>
    </xf>
    <xf numFmtId="165" fontId="22" fillId="0" borderId="0" xfId="0" applyNumberFormat="1" applyFont="1" applyBorder="1" applyAlignment="1" applyProtection="1">
      <alignment horizontal="center"/>
      <protection hidden="1"/>
    </xf>
    <xf numFmtId="2" fontId="22" fillId="0" borderId="0" xfId="0" applyNumberFormat="1" applyFont="1" applyBorder="1" applyAlignment="1" applyProtection="1">
      <alignment horizontal="center"/>
      <protection hidden="1"/>
    </xf>
    <xf numFmtId="165" fontId="22" fillId="0" borderId="0" xfId="0" applyNumberFormat="1" applyFont="1" applyFill="1" applyBorder="1" applyAlignment="1" applyProtection="1">
      <alignment horizontal="center"/>
      <protection hidden="1"/>
    </xf>
    <xf numFmtId="165" fontId="22" fillId="0" borderId="0" xfId="165" applyNumberFormat="1" applyFont="1" applyBorder="1" applyAlignment="1" applyProtection="1">
      <alignment horizontal="center"/>
      <protection hidden="1"/>
    </xf>
    <xf numFmtId="166" fontId="22" fillId="0" borderId="21" xfId="0" applyNumberFormat="1" applyFont="1" applyBorder="1" applyAlignment="1" applyProtection="1">
      <alignment horizontal="center"/>
      <protection hidden="1"/>
    </xf>
    <xf numFmtId="166" fontId="22" fillId="0" borderId="22" xfId="0" applyNumberFormat="1" applyFont="1" applyBorder="1" applyAlignment="1" applyProtection="1">
      <alignment horizontal="center"/>
      <protection hidden="1"/>
    </xf>
    <xf numFmtId="166" fontId="22" fillId="0" borderId="22" xfId="0" applyNumberFormat="1" applyFont="1" applyBorder="1" applyAlignment="1">
      <alignment horizontal="center"/>
    </xf>
    <xf numFmtId="166" fontId="22" fillId="0" borderId="22" xfId="0" applyNumberFormat="1" applyFont="1" applyFill="1" applyBorder="1" applyAlignment="1" applyProtection="1">
      <alignment horizontal="center" vertical="center"/>
      <protection hidden="1"/>
    </xf>
    <xf numFmtId="166" fontId="22" fillId="0" borderId="22" xfId="0" applyNumberFormat="1" applyFont="1" applyFill="1" applyBorder="1" applyAlignment="1">
      <alignment horizontal="center"/>
    </xf>
    <xf numFmtId="166" fontId="22" fillId="0" borderId="23" xfId="0" applyNumberFormat="1" applyFont="1" applyFill="1" applyBorder="1" applyAlignment="1">
      <alignment horizontal="center"/>
    </xf>
    <xf numFmtId="2" fontId="22" fillId="0" borderId="27" xfId="0" applyNumberFormat="1" applyFont="1" applyBorder="1" applyAlignment="1" applyProtection="1">
      <alignment horizontal="center"/>
      <protection hidden="1"/>
    </xf>
    <xf numFmtId="2" fontId="22" fillId="0" borderId="28" xfId="0" applyNumberFormat="1" applyFont="1" applyBorder="1" applyAlignment="1" applyProtection="1">
      <alignment horizontal="center"/>
      <protection hidden="1"/>
    </xf>
    <xf numFmtId="2" fontId="22" fillId="0" borderId="24" xfId="0" applyNumberFormat="1" applyFont="1" applyBorder="1" applyAlignment="1" applyProtection="1">
      <alignment horizontal="center"/>
      <protection hidden="1"/>
    </xf>
    <xf numFmtId="2" fontId="22" fillId="0" borderId="25" xfId="0" applyNumberFormat="1" applyFont="1" applyBorder="1" applyAlignment="1" applyProtection="1">
      <alignment horizontal="center"/>
      <protection hidden="1"/>
    </xf>
    <xf numFmtId="2" fontId="22" fillId="0" borderId="26" xfId="0" applyNumberFormat="1" applyFont="1" applyBorder="1" applyAlignment="1" applyProtection="1">
      <alignment horizontal="center"/>
      <protection hidden="1"/>
    </xf>
    <xf numFmtId="2" fontId="54" fillId="55" borderId="20" xfId="0" applyNumberFormat="1" applyFont="1" applyFill="1" applyBorder="1" applyAlignment="1" applyProtection="1">
      <alignment horizontal="center"/>
      <protection hidden="1"/>
    </xf>
    <xf numFmtId="166" fontId="54" fillId="55" borderId="20" xfId="0" applyNumberFormat="1" applyFont="1" applyFill="1" applyBorder="1" applyAlignment="1" applyProtection="1">
      <alignment horizontal="center"/>
      <protection/>
    </xf>
    <xf numFmtId="0" fontId="60" fillId="55" borderId="0" xfId="0" applyFont="1" applyFill="1" applyAlignment="1">
      <alignment horizontal="center"/>
    </xf>
    <xf numFmtId="2" fontId="22" fillId="0" borderId="0" xfId="0" applyNumberFormat="1" applyFont="1" applyAlignment="1">
      <alignment/>
    </xf>
    <xf numFmtId="2" fontId="22" fillId="0" borderId="0" xfId="0" applyNumberFormat="1" applyFont="1" applyFill="1" applyBorder="1" applyAlignment="1" applyProtection="1">
      <alignment/>
      <protection hidden="1"/>
    </xf>
    <xf numFmtId="2" fontId="22" fillId="0" borderId="0" xfId="0" applyNumberFormat="1" applyFont="1" applyAlignment="1" applyProtection="1">
      <alignment/>
      <protection hidden="1"/>
    </xf>
    <xf numFmtId="2" fontId="22" fillId="0" borderId="0" xfId="0" applyNumberFormat="1" applyFont="1" applyBorder="1" applyAlignment="1" applyProtection="1">
      <alignment/>
      <protection hidden="1"/>
    </xf>
  </cellXfs>
  <cellStyles count="179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40% - Accent1" xfId="39"/>
    <cellStyle name="40% - Accent1 2" xfId="40"/>
    <cellStyle name="40% - Accent1 3" xfId="41"/>
    <cellStyle name="40% - Accent1 4" xfId="42"/>
    <cellStyle name="40% - Accent2" xfId="43"/>
    <cellStyle name="40% - Accent2 2" xfId="44"/>
    <cellStyle name="40% - Accent2 3" xfId="45"/>
    <cellStyle name="40% - Accent2 4" xfId="46"/>
    <cellStyle name="40% - Accent3" xfId="47"/>
    <cellStyle name="40% - Accent3 2" xfId="48"/>
    <cellStyle name="40% - Accent3 3" xfId="49"/>
    <cellStyle name="40% - Accent3 4" xfId="50"/>
    <cellStyle name="40% - Accent4" xfId="51"/>
    <cellStyle name="40% - Accent4 2" xfId="52"/>
    <cellStyle name="40% - Accent4 3" xfId="53"/>
    <cellStyle name="40% - Accent4 4" xfId="54"/>
    <cellStyle name="40% - Accent5" xfId="55"/>
    <cellStyle name="40% - Accent5 2" xfId="56"/>
    <cellStyle name="40% - Accent5 3" xfId="57"/>
    <cellStyle name="40% - Accent5 4" xfId="58"/>
    <cellStyle name="40% - Accent6" xfId="59"/>
    <cellStyle name="40% - Accent6 2" xfId="60"/>
    <cellStyle name="40% - Accent6 3" xfId="61"/>
    <cellStyle name="40% - Accent6 4" xfId="62"/>
    <cellStyle name="60% - Accent1" xfId="63"/>
    <cellStyle name="60% - Accent1 2" xfId="64"/>
    <cellStyle name="60% - Accent1 3" xfId="65"/>
    <cellStyle name="60% - Accent1 4" xfId="66"/>
    <cellStyle name="60% - Accent2" xfId="67"/>
    <cellStyle name="60% - Accent2 2" xfId="68"/>
    <cellStyle name="60% - Accent2 3" xfId="69"/>
    <cellStyle name="60% - Accent2 4" xfId="70"/>
    <cellStyle name="60% - Accent3" xfId="71"/>
    <cellStyle name="60% - Accent3 2" xfId="72"/>
    <cellStyle name="60% - Accent3 3" xfId="73"/>
    <cellStyle name="60% - Accent3 4" xfId="74"/>
    <cellStyle name="60% - Accent4" xfId="75"/>
    <cellStyle name="60% - Accent4 2" xfId="76"/>
    <cellStyle name="60% - Accent4 3" xfId="77"/>
    <cellStyle name="60% - Accent4 4" xfId="78"/>
    <cellStyle name="60% - Accent5" xfId="79"/>
    <cellStyle name="60% - Accent5 2" xfId="80"/>
    <cellStyle name="60% - Accent5 3" xfId="81"/>
    <cellStyle name="60% - Accent5 4" xfId="82"/>
    <cellStyle name="60% - Accent6" xfId="83"/>
    <cellStyle name="60% - Accent6 2" xfId="84"/>
    <cellStyle name="60% - Accent6 3" xfId="85"/>
    <cellStyle name="60% - Accent6 4" xfId="86"/>
    <cellStyle name="Accent1" xfId="87"/>
    <cellStyle name="Accent1 2" xfId="88"/>
    <cellStyle name="Accent1 3" xfId="89"/>
    <cellStyle name="Accent1 4" xfId="90"/>
    <cellStyle name="Accent2" xfId="91"/>
    <cellStyle name="Accent2 2" xfId="92"/>
    <cellStyle name="Accent2 3" xfId="93"/>
    <cellStyle name="Accent2 4" xfId="94"/>
    <cellStyle name="Accent3" xfId="95"/>
    <cellStyle name="Accent3 2" xfId="96"/>
    <cellStyle name="Accent3 3" xfId="97"/>
    <cellStyle name="Accent3 4" xfId="98"/>
    <cellStyle name="Accent4" xfId="99"/>
    <cellStyle name="Accent4 2" xfId="100"/>
    <cellStyle name="Accent4 3" xfId="101"/>
    <cellStyle name="Accent4 4" xfId="102"/>
    <cellStyle name="Accent5" xfId="103"/>
    <cellStyle name="Accent5 2" xfId="104"/>
    <cellStyle name="Accent5 3" xfId="105"/>
    <cellStyle name="Accent5 4" xfId="106"/>
    <cellStyle name="Accent6" xfId="107"/>
    <cellStyle name="Accent6 2" xfId="108"/>
    <cellStyle name="Accent6 3" xfId="109"/>
    <cellStyle name="Accent6 4" xfId="110"/>
    <cellStyle name="Bad" xfId="111"/>
    <cellStyle name="Bad 2" xfId="112"/>
    <cellStyle name="Bad 3" xfId="113"/>
    <cellStyle name="Bad 4" xfId="114"/>
    <cellStyle name="Calculation" xfId="115"/>
    <cellStyle name="Calculation 2" xfId="116"/>
    <cellStyle name="Calculation 3" xfId="117"/>
    <cellStyle name="Calculation 4" xfId="118"/>
    <cellStyle name="Check Cell" xfId="119"/>
    <cellStyle name="Check Cell 2" xfId="120"/>
    <cellStyle name="Check Cell 3" xfId="121"/>
    <cellStyle name="Check Cell 4" xfId="122"/>
    <cellStyle name="Comma" xfId="123"/>
    <cellStyle name="Comma [0]" xfId="124"/>
    <cellStyle name="Currency" xfId="125"/>
    <cellStyle name="Currency [0]" xfId="126"/>
    <cellStyle name="Explanatory Text" xfId="127"/>
    <cellStyle name="Explanatory Text 2" xfId="128"/>
    <cellStyle name="Explanatory Text 3" xfId="129"/>
    <cellStyle name="Explanatory Text 4" xfId="130"/>
    <cellStyle name="Followed Hyperlink" xfId="131"/>
    <cellStyle name="Good" xfId="132"/>
    <cellStyle name="Good 2" xfId="133"/>
    <cellStyle name="Good 3" xfId="134"/>
    <cellStyle name="Good 4" xfId="135"/>
    <cellStyle name="Heading 1" xfId="136"/>
    <cellStyle name="Heading 1 2" xfId="137"/>
    <cellStyle name="Heading 1 3" xfId="138"/>
    <cellStyle name="Heading 1 4" xfId="139"/>
    <cellStyle name="Heading 2" xfId="140"/>
    <cellStyle name="Heading 2 2" xfId="141"/>
    <cellStyle name="Heading 2 3" xfId="142"/>
    <cellStyle name="Heading 2 4" xfId="143"/>
    <cellStyle name="Heading 3" xfId="144"/>
    <cellStyle name="Heading 3 2" xfId="145"/>
    <cellStyle name="Heading 3 3" xfId="146"/>
    <cellStyle name="Heading 3 4" xfId="147"/>
    <cellStyle name="Heading 4" xfId="148"/>
    <cellStyle name="Heading 4 2" xfId="149"/>
    <cellStyle name="Heading 4 3" xfId="150"/>
    <cellStyle name="Heading 4 4" xfId="151"/>
    <cellStyle name="Hyperlink" xfId="152"/>
    <cellStyle name="Input" xfId="153"/>
    <cellStyle name="Input 2" xfId="154"/>
    <cellStyle name="Input 3" xfId="155"/>
    <cellStyle name="Input 4" xfId="156"/>
    <cellStyle name="Linked Cell" xfId="157"/>
    <cellStyle name="Linked Cell 2" xfId="158"/>
    <cellStyle name="Linked Cell 3" xfId="159"/>
    <cellStyle name="Linked Cell 4" xfId="160"/>
    <cellStyle name="Neutral" xfId="161"/>
    <cellStyle name="Neutral 2" xfId="162"/>
    <cellStyle name="Neutral 3" xfId="163"/>
    <cellStyle name="Neutral 4" xfId="164"/>
    <cellStyle name="Normal 2" xfId="165"/>
    <cellStyle name="Normal 2 2" xfId="166"/>
    <cellStyle name="Normal 3" xfId="167"/>
    <cellStyle name="Normal 4" xfId="168"/>
    <cellStyle name="Normal 4 2" xfId="169"/>
    <cellStyle name="Normal 5" xfId="170"/>
    <cellStyle name="Note" xfId="171"/>
    <cellStyle name="Note 2" xfId="172"/>
    <cellStyle name="Note 3" xfId="173"/>
    <cellStyle name="Note 4" xfId="174"/>
    <cellStyle name="Output" xfId="175"/>
    <cellStyle name="Output 2" xfId="176"/>
    <cellStyle name="Output 3" xfId="177"/>
    <cellStyle name="Output 4" xfId="178"/>
    <cellStyle name="Percent" xfId="179"/>
    <cellStyle name="Percent 2" xfId="180"/>
    <cellStyle name="Title" xfId="181"/>
    <cellStyle name="Title 2" xfId="182"/>
    <cellStyle name="Title 3" xfId="183"/>
    <cellStyle name="Title 4" xfId="184"/>
    <cellStyle name="Total" xfId="185"/>
    <cellStyle name="Total 2" xfId="186"/>
    <cellStyle name="Total 3" xfId="187"/>
    <cellStyle name="Total 4" xfId="188"/>
    <cellStyle name="Warning Text" xfId="189"/>
    <cellStyle name="Warning Text 2" xfId="190"/>
    <cellStyle name="Warning Text 3" xfId="191"/>
    <cellStyle name="Warning Text 4" xfId="192"/>
  </cellStyles>
  <dxfs count="1"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33</xdr:col>
      <xdr:colOff>0</xdr:colOff>
      <xdr:row>10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1072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3</xdr:row>
      <xdr:rowOff>95250</xdr:rowOff>
    </xdr:from>
    <xdr:to>
      <xdr:col>15</xdr:col>
      <xdr:colOff>476250</xdr:colOff>
      <xdr:row>7</xdr:row>
      <xdr:rowOff>152400</xdr:rowOff>
    </xdr:to>
    <xdr:sp fLocksText="0">
      <xdr:nvSpPr>
        <xdr:cNvPr id="2" name="TextBox 1"/>
        <xdr:cNvSpPr txBox="1">
          <a:spLocks noChangeArrowheads="1"/>
        </xdr:cNvSpPr>
      </xdr:nvSpPr>
      <xdr:spPr>
        <a:xfrm>
          <a:off x="7429500" y="666750"/>
          <a:ext cx="21812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3</xdr:row>
      <xdr:rowOff>76200</xdr:rowOff>
    </xdr:from>
    <xdr:to>
      <xdr:col>17</xdr:col>
      <xdr:colOff>85725</xdr:colOff>
      <xdr:row>10</xdr:row>
      <xdr:rowOff>114300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438900" y="647700"/>
          <a:ext cx="40005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ID850</a:t>
          </a: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© Copyright 2013 Yaw Power Products LLC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All Rights Reserved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3:T39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5" width="9.140625" style="17" customWidth="1"/>
    <col min="6" max="6" width="9.7109375" style="17" bestFit="1" customWidth="1"/>
    <col min="7" max="9" width="9.140625" style="17" customWidth="1"/>
    <col min="10" max="10" width="8.00390625" style="17" bestFit="1" customWidth="1"/>
    <col min="11" max="11" width="9.57421875" style="17" bestFit="1" customWidth="1"/>
    <col min="12" max="16384" width="9.140625" style="17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3" spans="2:4" ht="15">
      <c r="B13" s="18" t="s">
        <v>1</v>
      </c>
      <c r="C13" s="19"/>
      <c r="D13" s="19"/>
    </row>
    <row r="14" spans="2:14" ht="15">
      <c r="B14" s="16">
        <v>43.5</v>
      </c>
      <c r="C14" s="21" t="s">
        <v>14</v>
      </c>
      <c r="D14" s="19"/>
      <c r="E14" s="20"/>
      <c r="F14" s="91">
        <f>IF(FPX&lt;29,"** FUEL PRESSURE MUST BE BETWEEN 29 AND 101 PSID **",IF(FPX&gt;101,"** FUEL PRESSURE MUST BE BETWEEN 29 AND 101 PSID **",""))</f>
      </c>
      <c r="G14" s="91"/>
      <c r="H14" s="91"/>
      <c r="I14" s="91"/>
      <c r="J14" s="91"/>
      <c r="K14" s="91"/>
      <c r="L14" s="20"/>
      <c r="M14" s="19"/>
      <c r="N14" s="19"/>
    </row>
    <row r="15" spans="2:20" ht="15">
      <c r="B15" s="19"/>
      <c r="C15" s="19"/>
      <c r="D15" s="19"/>
      <c r="E15" s="19"/>
      <c r="F15" s="19"/>
      <c r="G15" s="19"/>
      <c r="H15" s="19"/>
      <c r="I15" s="19"/>
      <c r="J15" s="19"/>
      <c r="K15" s="20"/>
      <c r="L15" s="20"/>
      <c r="M15" s="20"/>
      <c r="N15" s="20"/>
      <c r="O15" s="20"/>
      <c r="P15" s="20"/>
      <c r="Q15" s="20"/>
      <c r="R15" s="20"/>
      <c r="S15" s="19"/>
      <c r="T15" s="19"/>
    </row>
    <row r="16" spans="2:20" ht="15">
      <c r="B16" s="24" t="s">
        <v>10</v>
      </c>
      <c r="G16" s="46"/>
      <c r="H16" s="23"/>
      <c r="I16" s="29"/>
      <c r="J16" s="29"/>
      <c r="K16" s="29"/>
      <c r="L16" s="45"/>
      <c r="M16" s="23"/>
      <c r="N16" s="29"/>
      <c r="O16" s="29"/>
      <c r="P16" s="29"/>
      <c r="Q16" s="22"/>
      <c r="R16" s="45"/>
      <c r="S16" s="29"/>
      <c r="T16" s="29"/>
    </row>
    <row r="17" spans="2:20" ht="15">
      <c r="B17" s="89">
        <f>'Background Math'!D27</f>
        <v>2.2816027649999997</v>
      </c>
      <c r="C17" s="89">
        <f>'Background Math'!E27</f>
        <v>1.9843892221999995</v>
      </c>
      <c r="D17" s="89">
        <f>'Background Math'!F27</f>
        <v>1.6871756793999997</v>
      </c>
      <c r="E17" s="89">
        <f>'Background Math'!G27</f>
        <v>1.4601162608</v>
      </c>
      <c r="F17" s="89">
        <f>'Background Math'!H27</f>
        <v>1.3032109664000004</v>
      </c>
      <c r="G17" s="89">
        <f>'Background Math'!I27</f>
        <v>1.1463056719999996</v>
      </c>
      <c r="H17" s="89">
        <f>'Background Math'!J27</f>
        <v>1.0509611951999995</v>
      </c>
      <c r="I17" s="89">
        <f>'Background Math'!K27</f>
        <v>0.9556167183999997</v>
      </c>
      <c r="J17" s="89">
        <f>'Background Math'!L27</f>
        <v>0.8719170994000003</v>
      </c>
      <c r="K17" s="89">
        <f>'Background Math'!M27</f>
        <v>0.7998623382000003</v>
      </c>
      <c r="L17" s="89">
        <f>'Background Math'!N27</f>
        <v>0.7278075769999999</v>
      </c>
      <c r="M17" s="89">
        <f>'Background Math'!O27</f>
        <v>0.6790425313999999</v>
      </c>
      <c r="N17" s="89">
        <f>'Background Math'!P27</f>
        <v>0.6302774858</v>
      </c>
      <c r="O17" s="89">
        <f>'Background Math'!Q27</f>
        <v>0.6027159704000001</v>
      </c>
      <c r="P17" s="89">
        <f>'Background Math'!R27</f>
        <v>0.5963579852</v>
      </c>
      <c r="Q17" s="89">
        <f>'Background Math'!S27</f>
        <v>0.5900000000000001</v>
      </c>
      <c r="R17" s="52" t="s">
        <v>8</v>
      </c>
      <c r="S17" s="29"/>
      <c r="T17" s="29"/>
    </row>
    <row r="18" spans="2:20" ht="15">
      <c r="B18" s="90">
        <v>8</v>
      </c>
      <c r="C18" s="90">
        <v>8.8</v>
      </c>
      <c r="D18" s="90">
        <v>9.6</v>
      </c>
      <c r="E18" s="90">
        <v>10.4</v>
      </c>
      <c r="F18" s="90">
        <v>11.2</v>
      </c>
      <c r="G18" s="90">
        <v>12</v>
      </c>
      <c r="H18" s="90">
        <v>12.8</v>
      </c>
      <c r="I18" s="90">
        <v>13.6</v>
      </c>
      <c r="J18" s="90">
        <v>14.4</v>
      </c>
      <c r="K18" s="90">
        <v>15.2</v>
      </c>
      <c r="L18" s="90">
        <v>16</v>
      </c>
      <c r="M18" s="90">
        <v>16.8</v>
      </c>
      <c r="N18" s="90">
        <v>17.6</v>
      </c>
      <c r="O18" s="90">
        <v>18.4</v>
      </c>
      <c r="P18" s="90">
        <v>19.2</v>
      </c>
      <c r="Q18" s="90">
        <v>20</v>
      </c>
      <c r="R18" s="52" t="s">
        <v>11</v>
      </c>
      <c r="S18" s="29"/>
      <c r="T18" s="29"/>
    </row>
    <row r="19" spans="19:20" ht="15">
      <c r="S19" s="29"/>
      <c r="T19" s="29"/>
    </row>
    <row r="20" spans="19:20" ht="15">
      <c r="S20" s="29"/>
      <c r="T20" s="29"/>
    </row>
    <row r="21" spans="19:20" ht="15">
      <c r="S21" s="29"/>
      <c r="T21" s="29"/>
    </row>
    <row r="22" spans="1:20" ht="15">
      <c r="A22" s="64"/>
      <c r="B22" s="64"/>
      <c r="C22" s="64"/>
      <c r="D22" s="64"/>
      <c r="G22" s="29"/>
      <c r="H22" s="23"/>
      <c r="I22" s="29"/>
      <c r="J22" s="29"/>
      <c r="K22" s="29"/>
      <c r="L22" s="45"/>
      <c r="M22" s="23"/>
      <c r="N22" s="29"/>
      <c r="O22" s="29"/>
      <c r="P22" s="29"/>
      <c r="Q22" s="22"/>
      <c r="R22" s="45"/>
      <c r="S22" s="29"/>
      <c r="T22" s="29"/>
    </row>
    <row r="23" spans="2:20" ht="15">
      <c r="B23" s="68"/>
      <c r="C23" s="68"/>
      <c r="D23" s="46"/>
      <c r="G23" s="29"/>
      <c r="H23" s="23"/>
      <c r="I23" s="29"/>
      <c r="J23" s="29"/>
      <c r="K23" s="29"/>
      <c r="L23" s="45"/>
      <c r="M23" s="23"/>
      <c r="N23" s="29"/>
      <c r="O23" s="29"/>
      <c r="P23" s="29"/>
      <c r="Q23" s="29"/>
      <c r="R23" s="29"/>
      <c r="S23" s="29"/>
      <c r="T23" s="29"/>
    </row>
    <row r="24" spans="2:20" ht="15">
      <c r="B24" s="45"/>
      <c r="C24" s="45"/>
      <c r="D24" s="46"/>
      <c r="G24" s="29"/>
      <c r="H24" s="23"/>
      <c r="I24" s="29"/>
      <c r="J24" s="29"/>
      <c r="K24" s="29"/>
      <c r="L24" s="22"/>
      <c r="M24" s="23"/>
      <c r="N24" s="29"/>
      <c r="O24" s="29"/>
      <c r="P24" s="29"/>
      <c r="Q24" s="29"/>
      <c r="R24" s="29"/>
      <c r="S24" s="29"/>
      <c r="T24" s="29"/>
    </row>
    <row r="25" spans="2:20" ht="15">
      <c r="B25" s="45"/>
      <c r="C25" s="45"/>
      <c r="D25" s="46"/>
      <c r="G25" s="65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2:20" ht="15">
      <c r="B26" s="45"/>
      <c r="C26" s="45"/>
      <c r="D26" s="46"/>
      <c r="G26" s="29"/>
      <c r="H26" s="43"/>
      <c r="I26" s="29"/>
      <c r="J26" s="29"/>
      <c r="K26" s="29"/>
      <c r="L26" s="28"/>
      <c r="M26" s="43"/>
      <c r="N26" s="29"/>
      <c r="O26" s="29"/>
      <c r="P26" s="29"/>
      <c r="Q26" s="28"/>
      <c r="R26" s="29"/>
      <c r="S26" s="29"/>
      <c r="T26" s="29"/>
    </row>
    <row r="27" spans="2:20" ht="15">
      <c r="B27" s="45"/>
      <c r="C27" s="45"/>
      <c r="D27" s="46"/>
      <c r="G27" s="29"/>
      <c r="H27" s="23"/>
      <c r="I27" s="29"/>
      <c r="J27" s="29"/>
      <c r="K27" s="29"/>
      <c r="L27" s="45"/>
      <c r="M27" s="23"/>
      <c r="N27" s="29"/>
      <c r="O27" s="29"/>
      <c r="P27" s="29"/>
      <c r="Q27" s="22"/>
      <c r="R27" s="45"/>
      <c r="S27" s="29"/>
      <c r="T27" s="29"/>
    </row>
    <row r="28" spans="2:20" ht="15">
      <c r="B28" s="45"/>
      <c r="C28" s="45"/>
      <c r="D28" s="46"/>
      <c r="G28" s="29"/>
      <c r="H28" s="23"/>
      <c r="I28" s="29"/>
      <c r="J28" s="29"/>
      <c r="K28" s="29"/>
      <c r="L28" s="45"/>
      <c r="M28" s="23"/>
      <c r="N28" s="29"/>
      <c r="O28" s="29"/>
      <c r="P28" s="29"/>
      <c r="Q28" s="22"/>
      <c r="R28" s="45"/>
      <c r="S28" s="29"/>
      <c r="T28" s="29"/>
    </row>
    <row r="29" spans="2:20" ht="15">
      <c r="B29" s="45"/>
      <c r="C29" s="45"/>
      <c r="D29" s="46"/>
      <c r="G29" s="29"/>
      <c r="H29" s="23"/>
      <c r="I29" s="29"/>
      <c r="J29" s="29"/>
      <c r="K29" s="29"/>
      <c r="L29" s="45"/>
      <c r="M29" s="23"/>
      <c r="N29" s="29"/>
      <c r="O29" s="29"/>
      <c r="P29" s="29"/>
      <c r="Q29" s="22"/>
      <c r="R29" s="45"/>
      <c r="S29" s="29"/>
      <c r="T29" s="29"/>
    </row>
    <row r="30" spans="2:20" ht="15">
      <c r="B30" s="46"/>
      <c r="C30" s="47"/>
      <c r="D30" s="44"/>
      <c r="G30" s="29"/>
      <c r="H30" s="23"/>
      <c r="I30" s="29"/>
      <c r="J30" s="29"/>
      <c r="K30" s="29"/>
      <c r="L30" s="45"/>
      <c r="M30" s="23"/>
      <c r="N30" s="29"/>
      <c r="O30" s="29"/>
      <c r="P30" s="29"/>
      <c r="Q30" s="22"/>
      <c r="R30" s="45"/>
      <c r="S30" s="29"/>
      <c r="T30" s="29"/>
    </row>
    <row r="31" spans="1:20" ht="15">
      <c r="A31" s="65"/>
      <c r="B31" s="65"/>
      <c r="C31" s="65"/>
      <c r="D31" s="65"/>
      <c r="G31" s="29"/>
      <c r="H31" s="23"/>
      <c r="I31" s="29"/>
      <c r="J31" s="29"/>
      <c r="K31" s="29"/>
      <c r="L31" s="45"/>
      <c r="M31" s="23"/>
      <c r="N31" s="29"/>
      <c r="O31" s="29"/>
      <c r="P31" s="29"/>
      <c r="Q31" s="22"/>
      <c r="R31" s="45"/>
      <c r="S31" s="29"/>
      <c r="T31" s="29"/>
    </row>
    <row r="32" spans="2:20" ht="15">
      <c r="B32" s="68"/>
      <c r="C32" s="68"/>
      <c r="D32" s="46"/>
      <c r="G32" s="29"/>
      <c r="H32" s="23"/>
      <c r="I32" s="29"/>
      <c r="J32" s="29"/>
      <c r="K32" s="29"/>
      <c r="L32" s="45"/>
      <c r="M32" s="23"/>
      <c r="N32" s="29"/>
      <c r="O32" s="29"/>
      <c r="P32" s="29"/>
      <c r="Q32" s="29"/>
      <c r="R32" s="29"/>
      <c r="S32" s="29"/>
      <c r="T32" s="29"/>
    </row>
    <row r="33" spans="2:20" ht="15">
      <c r="B33" s="45"/>
      <c r="C33" s="45"/>
      <c r="D33" s="46"/>
      <c r="E33" s="29"/>
      <c r="F33" s="29"/>
      <c r="G33" s="29"/>
      <c r="H33" s="29"/>
      <c r="I33" s="29"/>
      <c r="J33" s="29"/>
      <c r="K33" s="29"/>
      <c r="L33" s="45"/>
      <c r="M33" s="23"/>
      <c r="N33" s="29"/>
      <c r="O33" s="29"/>
      <c r="P33" s="29"/>
      <c r="Q33" s="29"/>
      <c r="R33" s="29"/>
      <c r="S33" s="29"/>
      <c r="T33" s="29"/>
    </row>
    <row r="34" spans="2:20" ht="15">
      <c r="B34" s="45"/>
      <c r="C34" s="45"/>
      <c r="D34" s="46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2:20" ht="15">
      <c r="B35" s="45"/>
      <c r="C35" s="45"/>
      <c r="D35" s="46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2:20" ht="15">
      <c r="B36" s="45"/>
      <c r="C36" s="45"/>
      <c r="D36" s="46"/>
      <c r="E36" s="29"/>
      <c r="F36" s="29"/>
      <c r="G36" s="29"/>
      <c r="H36" s="29"/>
      <c r="I36" s="29"/>
      <c r="J36" s="29"/>
      <c r="K36" s="29"/>
      <c r="L36" s="29"/>
      <c r="M36" s="48"/>
      <c r="N36" s="29"/>
      <c r="O36" s="29"/>
      <c r="P36" s="29"/>
      <c r="Q36" s="29"/>
      <c r="R36" s="29"/>
      <c r="S36" s="29"/>
      <c r="T36" s="29"/>
    </row>
    <row r="37" spans="2:20" ht="15">
      <c r="B37" s="45"/>
      <c r="C37" s="45"/>
      <c r="D37" s="46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</row>
    <row r="38" spans="2:20" ht="15">
      <c r="B38" s="45"/>
      <c r="C38" s="45"/>
      <c r="D38" s="46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</row>
    <row r="39" spans="2:4" ht="15">
      <c r="B39" s="46"/>
      <c r="C39" s="46"/>
      <c r="D39" s="46"/>
    </row>
  </sheetData>
  <sheetProtection password="CB9C" sheet="1"/>
  <mergeCells count="1">
    <mergeCell ref="F14:K14"/>
  </mergeCells>
  <conditionalFormatting sqref="F14:K14">
    <cfRule type="containsText" priority="2" dxfId="0" operator="containsText" stopIfTrue="1" text="FUEL">
      <formula>NOT(ISERROR(SEARCH("FUEL",F14)))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54" customWidth="1"/>
    <col min="2" max="16384" width="9.140625" style="54" customWidth="1"/>
  </cols>
  <sheetData>
    <row r="1" ht="12.75">
      <c r="A1" s="53" t="s">
        <v>7</v>
      </c>
    </row>
    <row r="2" spans="2:9" ht="12.75">
      <c r="B2" s="55">
        <v>41893</v>
      </c>
      <c r="C2" s="56" t="s">
        <v>9</v>
      </c>
      <c r="D2" s="57"/>
      <c r="E2" s="57"/>
      <c r="F2" s="57"/>
      <c r="G2" s="57"/>
      <c r="H2" s="58"/>
      <c r="I2" s="59"/>
    </row>
    <row r="3" spans="3:9" ht="12.75">
      <c r="C3" s="60"/>
      <c r="D3" s="61"/>
      <c r="E3" s="61"/>
      <c r="F3" s="61"/>
      <c r="G3" s="61"/>
      <c r="H3" s="62"/>
      <c r="I3" s="59"/>
    </row>
    <row r="4" spans="3:9" ht="12.75">
      <c r="C4" s="63"/>
      <c r="D4" s="59"/>
      <c r="E4" s="59"/>
      <c r="F4" s="59"/>
      <c r="G4" s="59"/>
      <c r="H4" s="59"/>
      <c r="I4" s="5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3:U37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3" width="9.140625" style="1" customWidth="1"/>
    <col min="4" max="5" width="10.8515625" style="1" bestFit="1" customWidth="1"/>
    <col min="6" max="6" width="11.7109375" style="1" bestFit="1" customWidth="1"/>
    <col min="7" max="8" width="10.8515625" style="1" bestFit="1" customWidth="1"/>
    <col min="9" max="10" width="10.7109375" style="1" bestFit="1" customWidth="1"/>
    <col min="11" max="11" width="9.140625" style="1" customWidth="1"/>
    <col min="12" max="12" width="10.28125" style="1" customWidth="1"/>
    <col min="13" max="16384" width="9.140625" style="1" customWidth="1"/>
  </cols>
  <sheetData>
    <row r="3" spans="2:15" ht="12.75">
      <c r="B3" s="8"/>
      <c r="C3" s="15"/>
      <c r="D3" s="7"/>
      <c r="E3" s="27" t="s">
        <v>3</v>
      </c>
      <c r="F3" s="25"/>
      <c r="G3" s="26"/>
      <c r="H3" s="26"/>
      <c r="I3" s="27" t="s">
        <v>4</v>
      </c>
      <c r="J3" s="7"/>
      <c r="K3" s="7"/>
      <c r="L3" s="7"/>
      <c r="M3" s="7"/>
      <c r="N3" s="7"/>
      <c r="O3" s="7"/>
    </row>
    <row r="4" spans="2:15" ht="12.75">
      <c r="B4" s="8"/>
      <c r="C4" s="8"/>
      <c r="D4" s="7"/>
      <c r="E4" s="14">
        <f>FP</f>
        <v>43.5</v>
      </c>
      <c r="F4" s="7"/>
      <c r="G4" s="7"/>
      <c r="H4" s="7"/>
      <c r="I4" s="14">
        <f>IF(FPX=D6,D6+0.000001,IF(FPX=I6,I6-0.000001,FPX))</f>
        <v>43.5</v>
      </c>
      <c r="J4" s="7"/>
      <c r="K4" s="7"/>
      <c r="L4" s="7"/>
      <c r="M4" s="7"/>
      <c r="N4" s="7"/>
      <c r="O4" s="7"/>
    </row>
    <row r="5" spans="2:15" ht="12.7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21" ht="12.75">
      <c r="B6" s="8"/>
      <c r="C6" s="32" t="s">
        <v>6</v>
      </c>
      <c r="D6" s="36">
        <v>29</v>
      </c>
      <c r="E6" s="36">
        <v>43.5</v>
      </c>
      <c r="F6" s="36">
        <v>58</v>
      </c>
      <c r="G6" s="36">
        <v>72.5</v>
      </c>
      <c r="H6" s="36">
        <v>87</v>
      </c>
      <c r="I6" s="36">
        <v>101.5</v>
      </c>
      <c r="J6" s="36"/>
      <c r="K6" s="8"/>
      <c r="L6" s="8"/>
      <c r="M6" s="8"/>
      <c r="N6" s="8"/>
      <c r="O6" s="8"/>
      <c r="P6" s="3"/>
      <c r="Q6" s="3"/>
      <c r="R6" s="3"/>
      <c r="S6" s="3"/>
      <c r="T6" s="3"/>
      <c r="U6" s="3"/>
    </row>
    <row r="7" spans="2:21" ht="14.25">
      <c r="B7" s="31"/>
      <c r="C7" s="9"/>
      <c r="D7" s="36">
        <v>2</v>
      </c>
      <c r="E7" s="36">
        <v>3</v>
      </c>
      <c r="F7" s="39">
        <v>4</v>
      </c>
      <c r="G7" s="39">
        <v>5</v>
      </c>
      <c r="H7" s="39">
        <v>6</v>
      </c>
      <c r="I7" s="33">
        <v>7</v>
      </c>
      <c r="J7" s="10"/>
      <c r="K7" s="7"/>
      <c r="L7" s="9"/>
      <c r="M7" s="10"/>
      <c r="N7" s="11"/>
      <c r="O7" s="11"/>
      <c r="P7" s="5"/>
      <c r="U7" s="5"/>
    </row>
    <row r="8" spans="2:21" ht="12.75">
      <c r="B8" s="9"/>
      <c r="N8" s="11"/>
      <c r="O8" s="11"/>
      <c r="P8" s="5"/>
      <c r="U8" s="6"/>
    </row>
    <row r="9" spans="10:21" ht="12.75">
      <c r="J9" s="3"/>
      <c r="M9" s="40"/>
      <c r="N9" s="49"/>
      <c r="O9" s="11"/>
      <c r="P9" s="5"/>
      <c r="U9" s="6"/>
    </row>
    <row r="10" spans="1:21" ht="12.75">
      <c r="A10" s="9"/>
      <c r="B10" s="69"/>
      <c r="C10" s="70"/>
      <c r="D10" s="70"/>
      <c r="E10" s="70"/>
      <c r="F10" s="70"/>
      <c r="G10" s="70"/>
      <c r="H10" s="67"/>
      <c r="I10" s="70"/>
      <c r="J10" s="3"/>
      <c r="K10" s="51"/>
      <c r="L10" s="71"/>
      <c r="M10" s="30"/>
      <c r="O10" s="11"/>
      <c r="P10" s="5"/>
      <c r="U10" s="6"/>
    </row>
    <row r="11" spans="1:21" ht="12.75">
      <c r="A11" s="9"/>
      <c r="B11" s="3"/>
      <c r="C11" s="3"/>
      <c r="D11" s="3"/>
      <c r="E11" s="3"/>
      <c r="F11" s="3"/>
      <c r="G11" s="3"/>
      <c r="H11" s="51"/>
      <c r="I11" s="3"/>
      <c r="J11" s="3"/>
      <c r="K11" s="3"/>
      <c r="L11" s="3"/>
      <c r="M11" s="3"/>
      <c r="O11" s="11"/>
      <c r="P11" s="5"/>
      <c r="U11" s="6"/>
    </row>
    <row r="12" spans="1:21" ht="12.75">
      <c r="A12" s="9"/>
      <c r="B12" s="72"/>
      <c r="C12" s="66"/>
      <c r="D12" s="8" t="s">
        <v>12</v>
      </c>
      <c r="E12" s="8"/>
      <c r="F12" s="30"/>
      <c r="G12" s="13"/>
      <c r="H12" s="11"/>
      <c r="I12" s="11"/>
      <c r="J12" s="3"/>
      <c r="K12" s="51"/>
      <c r="L12" s="71"/>
      <c r="M12" s="30"/>
      <c r="O12" s="11"/>
      <c r="P12" s="5"/>
      <c r="U12" s="6"/>
    </row>
    <row r="13" spans="2:21" ht="12.75">
      <c r="B13" s="8"/>
      <c r="C13" s="10"/>
      <c r="D13" s="95">
        <v>2</v>
      </c>
      <c r="E13" s="94">
        <v>3</v>
      </c>
      <c r="F13" s="73">
        <v>4</v>
      </c>
      <c r="G13" s="73">
        <v>5</v>
      </c>
      <c r="H13" s="93">
        <v>6</v>
      </c>
      <c r="I13" s="93">
        <v>7</v>
      </c>
      <c r="J13" s="38"/>
      <c r="L13" s="7"/>
      <c r="M13" s="30"/>
      <c r="N13" s="13"/>
      <c r="O13" s="11"/>
      <c r="P13" s="5"/>
      <c r="U13" s="5"/>
    </row>
    <row r="14" spans="2:21" ht="12.75">
      <c r="B14" s="8"/>
      <c r="C14" s="1" t="s">
        <v>5</v>
      </c>
      <c r="D14" s="95">
        <v>29</v>
      </c>
      <c r="E14" s="94">
        <v>43.5</v>
      </c>
      <c r="F14" s="94">
        <v>58</v>
      </c>
      <c r="G14" s="94">
        <v>72.5</v>
      </c>
      <c r="H14" s="94">
        <v>87</v>
      </c>
      <c r="I14" s="94">
        <v>101.5</v>
      </c>
      <c r="J14" s="38"/>
      <c r="L14" s="7"/>
      <c r="M14" s="40" t="s">
        <v>13</v>
      </c>
      <c r="O14" s="11"/>
      <c r="P14" s="5"/>
      <c r="U14" s="5"/>
    </row>
    <row r="15" spans="2:21" ht="12.75">
      <c r="B15" s="8"/>
      <c r="C15" s="1">
        <v>8</v>
      </c>
      <c r="D15" s="95">
        <v>1.963814036</v>
      </c>
      <c r="E15" s="94">
        <v>2.281602765</v>
      </c>
      <c r="F15" s="94">
        <v>2.686547382</v>
      </c>
      <c r="G15" s="94">
        <v>3.393668968</v>
      </c>
      <c r="H15" s="94">
        <v>4.010685352</v>
      </c>
      <c r="I15" s="94">
        <v>4.775781723</v>
      </c>
      <c r="J15" s="74"/>
      <c r="L15" s="41">
        <f>C15</f>
        <v>8</v>
      </c>
      <c r="M15" s="73">
        <f ca="1">FORECAST(FP,OFFSET(D15:I15,0,MATCH(FP,FPIN,1)-1,1,2),OFFSET(FPIN,0,MATCH(FP,FPIN,1)-1,1,2))</f>
        <v>2.281602765</v>
      </c>
      <c r="N15" s="73"/>
      <c r="O15" s="11"/>
      <c r="P15" s="5"/>
      <c r="Q15" s="5"/>
      <c r="R15" s="5"/>
      <c r="S15" s="5"/>
      <c r="T15" s="5"/>
      <c r="U15" s="5"/>
    </row>
    <row r="16" spans="2:21" ht="12.75">
      <c r="B16" s="8"/>
      <c r="C16" s="1">
        <v>10</v>
      </c>
      <c r="D16" s="95">
        <v>1.367942108</v>
      </c>
      <c r="E16" s="94">
        <v>1.538568908</v>
      </c>
      <c r="F16" s="94">
        <v>1.743799255</v>
      </c>
      <c r="G16" s="94">
        <v>1.979968209</v>
      </c>
      <c r="H16" s="94">
        <v>2.263742061</v>
      </c>
      <c r="I16" s="94">
        <v>2.765594009</v>
      </c>
      <c r="J16" s="74"/>
      <c r="L16" s="41">
        <f aca="true" t="shared" si="0" ref="L16:L21">C16</f>
        <v>10</v>
      </c>
      <c r="M16" s="73">
        <f ca="1">FORECAST(FP,OFFSET(D16:I16,0,MATCH(FP,FPIN,1)-1,1,2),OFFSET(FPIN,0,MATCH(FP,FPIN,1)-1,1,2))</f>
        <v>1.538568908</v>
      </c>
      <c r="N16" s="73"/>
      <c r="O16" s="11"/>
      <c r="P16" s="5"/>
      <c r="T16" s="4"/>
      <c r="U16" s="5"/>
    </row>
    <row r="17" spans="2:21" ht="12.75">
      <c r="B17" s="8"/>
      <c r="C17" s="1">
        <v>12</v>
      </c>
      <c r="D17" s="95">
        <v>1.032952888</v>
      </c>
      <c r="E17" s="94">
        <v>1.146305672</v>
      </c>
      <c r="F17" s="94">
        <v>1.289841453</v>
      </c>
      <c r="G17" s="94">
        <v>1.419497294</v>
      </c>
      <c r="H17" s="94">
        <v>1.5698317</v>
      </c>
      <c r="I17" s="94">
        <v>1.762450401</v>
      </c>
      <c r="J17" s="74"/>
      <c r="L17" s="41">
        <f t="shared" si="0"/>
        <v>12</v>
      </c>
      <c r="M17" s="73">
        <f ca="1">FORECAST(FP,OFFSET(D17:I17,0,MATCH(FP,FPIN,1)-1,1,2),OFFSET(FPIN,0,MATCH(FP,FPIN,1)-1,1,2))</f>
        <v>1.1463056719999998</v>
      </c>
      <c r="N17" s="73"/>
      <c r="O17" s="11"/>
      <c r="P17" s="5"/>
      <c r="T17" s="2"/>
      <c r="U17" s="6"/>
    </row>
    <row r="18" spans="2:21" ht="12.75">
      <c r="B18" s="8"/>
      <c r="C18" s="1">
        <v>14</v>
      </c>
      <c r="D18" s="95">
        <v>0.810385797</v>
      </c>
      <c r="E18" s="94">
        <v>0.90794448</v>
      </c>
      <c r="F18" s="94">
        <v>1.011997684</v>
      </c>
      <c r="G18" s="94">
        <v>1.107413444</v>
      </c>
      <c r="H18" s="94">
        <v>1.191051564</v>
      </c>
      <c r="I18" s="94">
        <v>1.331577016</v>
      </c>
      <c r="J18" s="74"/>
      <c r="L18" s="41">
        <f t="shared" si="0"/>
        <v>14</v>
      </c>
      <c r="M18" s="73">
        <f ca="1">FORECAST(FP,OFFSET(D18:I18,0,MATCH(FP,FPIN,1)-1,1,2),OFFSET(FPIN,0,MATCH(FP,FPIN,1)-1,1,2))</f>
        <v>0.90794448</v>
      </c>
      <c r="N18" s="73"/>
      <c r="O18" s="11"/>
      <c r="P18" s="5"/>
      <c r="T18" s="2"/>
      <c r="U18" s="6"/>
    </row>
    <row r="19" spans="2:21" ht="12.75">
      <c r="B19" s="8"/>
      <c r="C19" s="8">
        <v>16</v>
      </c>
      <c r="D19" s="95">
        <v>0.655415948</v>
      </c>
      <c r="E19" s="94">
        <v>0.727807577</v>
      </c>
      <c r="F19" s="94">
        <v>0.824746059</v>
      </c>
      <c r="G19" s="94">
        <v>0.894509802</v>
      </c>
      <c r="H19" s="94">
        <v>0.967131826</v>
      </c>
      <c r="I19" s="94">
        <v>1.069321683</v>
      </c>
      <c r="J19" s="76"/>
      <c r="L19" s="41">
        <f t="shared" si="0"/>
        <v>16</v>
      </c>
      <c r="M19" s="73">
        <f ca="1">FORECAST(FP,OFFSET(D19:I19,0,MATCH(FP,FPIN,1)-1,1,2),OFFSET(FPIN,0,MATCH(FP,FPIN,1)-1,1,2))</f>
        <v>0.7278075769999999</v>
      </c>
      <c r="N19" s="73"/>
      <c r="O19" s="11"/>
      <c r="P19" s="5"/>
      <c r="T19" s="2"/>
      <c r="U19" s="6"/>
    </row>
    <row r="20" spans="2:21" ht="12.75">
      <c r="B20" s="8"/>
      <c r="C20" s="7">
        <v>18</v>
      </c>
      <c r="D20" s="94">
        <v>0.568043341</v>
      </c>
      <c r="E20" s="94">
        <v>0.605894963</v>
      </c>
      <c r="F20" s="94">
        <v>0.7</v>
      </c>
      <c r="G20" s="94">
        <v>0.780786367</v>
      </c>
      <c r="H20" s="94">
        <v>0.85</v>
      </c>
      <c r="I20" s="94">
        <v>0.975684403</v>
      </c>
      <c r="J20" s="76"/>
      <c r="L20" s="41">
        <f t="shared" si="0"/>
        <v>18</v>
      </c>
      <c r="M20" s="73">
        <f ca="1">FORECAST(FP,OFFSET(D20:I20,0,MATCH(FP,FPIN,1)-1,1,2),OFFSET(FPIN,0,MATCH(FP,FPIN,1)-1,1,2))</f>
        <v>0.6058949630000001</v>
      </c>
      <c r="N20" s="73"/>
      <c r="O20" s="11"/>
      <c r="P20" s="5"/>
      <c r="T20" s="2"/>
      <c r="U20" s="6"/>
    </row>
    <row r="21" spans="2:21" ht="12.75">
      <c r="B21" s="8"/>
      <c r="C21" s="1">
        <v>20</v>
      </c>
      <c r="D21" s="92">
        <v>0.548267977</v>
      </c>
      <c r="E21" s="92">
        <v>0.59</v>
      </c>
      <c r="F21" s="92">
        <v>0.68</v>
      </c>
      <c r="G21" s="92">
        <v>0.75</v>
      </c>
      <c r="H21" s="92">
        <v>0.82</v>
      </c>
      <c r="I21" s="92">
        <v>0.93</v>
      </c>
      <c r="J21" s="77"/>
      <c r="L21" s="41">
        <f t="shared" si="0"/>
        <v>20</v>
      </c>
      <c r="M21" s="73">
        <f ca="1">FORECAST(FP,OFFSET(D21:I21,0,MATCH(FP,FPIN,1)-1,1,2),OFFSET(FPIN,0,MATCH(FP,FPIN,1)-1,1,2))</f>
        <v>0.5900000000000001</v>
      </c>
      <c r="N21" s="73"/>
      <c r="O21" s="11"/>
      <c r="P21" s="5"/>
      <c r="T21" s="2"/>
      <c r="U21" s="6"/>
    </row>
    <row r="22" spans="2:21" ht="12.75">
      <c r="B22" s="8"/>
      <c r="C22" s="40"/>
      <c r="D22" s="30"/>
      <c r="E22" s="30"/>
      <c r="F22" s="30"/>
      <c r="G22" s="42"/>
      <c r="H22" s="41"/>
      <c r="I22" s="37"/>
      <c r="J22" s="34"/>
      <c r="K22" s="3"/>
      <c r="L22" s="8"/>
      <c r="M22" s="40"/>
      <c r="N22" s="49"/>
      <c r="O22" s="7"/>
      <c r="P22" s="5"/>
      <c r="T22" s="5"/>
      <c r="U22" s="5"/>
    </row>
    <row r="23" spans="2:21" ht="12.75">
      <c r="B23" s="8"/>
      <c r="C23" s="50"/>
      <c r="D23" s="41"/>
      <c r="E23" s="41"/>
      <c r="F23" s="41"/>
      <c r="G23" s="41"/>
      <c r="H23" s="41"/>
      <c r="I23" s="67"/>
      <c r="J23" s="41"/>
      <c r="K23" s="3"/>
      <c r="L23" s="41"/>
      <c r="M23" s="30"/>
      <c r="N23" s="30"/>
      <c r="O23" s="9"/>
      <c r="P23" s="5"/>
      <c r="T23" s="5"/>
      <c r="U23" s="5"/>
    </row>
    <row r="24" spans="2:21" ht="12.75">
      <c r="B24" s="8"/>
      <c r="C24" s="50"/>
      <c r="D24" s="41"/>
      <c r="E24" s="41"/>
      <c r="F24" s="41"/>
      <c r="G24" s="41"/>
      <c r="H24" s="41"/>
      <c r="I24" s="67"/>
      <c r="J24" s="41"/>
      <c r="K24" s="3"/>
      <c r="L24" s="41"/>
      <c r="M24" s="30"/>
      <c r="N24" s="30"/>
      <c r="O24" s="12"/>
      <c r="P24" s="5"/>
      <c r="Q24" s="5"/>
      <c r="R24" s="5"/>
      <c r="S24" s="5"/>
      <c r="T24" s="5"/>
      <c r="U24" s="5"/>
    </row>
    <row r="25" spans="2:21" ht="12.75">
      <c r="B25" s="8"/>
      <c r="C25" s="1" t="s">
        <v>5</v>
      </c>
      <c r="D25" s="78">
        <v>8</v>
      </c>
      <c r="E25" s="79">
        <v>8.8</v>
      </c>
      <c r="F25" s="79">
        <v>9.6</v>
      </c>
      <c r="G25" s="79">
        <v>10.4</v>
      </c>
      <c r="H25" s="79">
        <v>11.2</v>
      </c>
      <c r="I25" s="80">
        <v>12</v>
      </c>
      <c r="J25" s="79">
        <v>12.8</v>
      </c>
      <c r="K25" s="80">
        <v>13.6</v>
      </c>
      <c r="L25" s="79">
        <v>14.4</v>
      </c>
      <c r="M25" s="81">
        <v>15.2</v>
      </c>
      <c r="N25" s="81">
        <v>16</v>
      </c>
      <c r="O25" s="81">
        <v>16.8</v>
      </c>
      <c r="P25" s="82">
        <v>17.6</v>
      </c>
      <c r="Q25" s="82">
        <v>18.4</v>
      </c>
      <c r="R25" s="82">
        <v>19.2</v>
      </c>
      <c r="S25" s="83">
        <v>20</v>
      </c>
      <c r="T25" s="5"/>
      <c r="U25" s="5"/>
    </row>
    <row r="26" spans="2:21" ht="12.75">
      <c r="B26" s="8"/>
      <c r="C26" s="40" t="s">
        <v>2</v>
      </c>
      <c r="D26" s="84">
        <f ca="1">FORECAST(D25,OFFSET($M15:$M21,MATCH(D25,$L15:$L21,1)-1,0,2),OFFSET($L15:$L21,MATCH(D25,$L15:$L21,1)-1,0,2))</f>
        <v>2.2816027649999997</v>
      </c>
      <c r="E26" s="75">
        <f aca="true" ca="1" t="shared" si="1" ref="E26:R26">FORECAST(E25,OFFSET($M15:$M21,MATCH(E25,$L15:$L21,1)-1,0,2),OFFSET($L15:$L21,MATCH(E25,$L15:$L21,1)-1,0,2))</f>
        <v>1.9843892221999995</v>
      </c>
      <c r="F26" s="75">
        <f ca="1" t="shared" si="1"/>
        <v>1.6871756793999997</v>
      </c>
      <c r="G26" s="75">
        <f ca="1" t="shared" si="1"/>
        <v>1.4601162608</v>
      </c>
      <c r="H26" s="75">
        <f ca="1" t="shared" si="1"/>
        <v>1.3032109664000004</v>
      </c>
      <c r="I26" s="75">
        <f ca="1" t="shared" si="1"/>
        <v>1.1463056719999996</v>
      </c>
      <c r="J26" s="75">
        <f ca="1" t="shared" si="1"/>
        <v>1.0509611951999995</v>
      </c>
      <c r="K26" s="75">
        <f ca="1" t="shared" si="1"/>
        <v>0.9556167183999997</v>
      </c>
      <c r="L26" s="75">
        <f ca="1" t="shared" si="1"/>
        <v>0.8719170994000003</v>
      </c>
      <c r="M26" s="75">
        <f ca="1" t="shared" si="1"/>
        <v>0.7998623382000003</v>
      </c>
      <c r="N26" s="75">
        <f ca="1" t="shared" si="1"/>
        <v>0.7278075769999999</v>
      </c>
      <c r="O26" s="75">
        <f ca="1" t="shared" si="1"/>
        <v>0.6790425313999999</v>
      </c>
      <c r="P26" s="75">
        <f ca="1" t="shared" si="1"/>
        <v>0.6302774858</v>
      </c>
      <c r="Q26" s="75">
        <f ca="1" t="shared" si="1"/>
        <v>0.6027159704000001</v>
      </c>
      <c r="R26" s="75">
        <f ca="1" t="shared" si="1"/>
        <v>0.5963579852</v>
      </c>
      <c r="S26" s="85">
        <f>M21</f>
        <v>0.5900000000000001</v>
      </c>
      <c r="T26" s="3"/>
      <c r="U26" s="3"/>
    </row>
    <row r="27" spans="2:21" ht="12.75">
      <c r="B27" s="8"/>
      <c r="C27" s="49" t="s">
        <v>0</v>
      </c>
      <c r="D27" s="86">
        <f>IF(FPX&lt;$D$6,"ERROR",IF(FPX&gt;$I$6,"ERROR",D26))</f>
        <v>2.2816027649999997</v>
      </c>
      <c r="E27" s="87">
        <f>IF(FPX&lt;$D$6,"ERROR",IF(FPX&gt;$I$6,"ERROR",E26))</f>
        <v>1.9843892221999995</v>
      </c>
      <c r="F27" s="87">
        <f>IF(FPX&lt;$D$6,"ERROR",IF(FPX&gt;$I$6,"ERROR",F26))</f>
        <v>1.6871756793999997</v>
      </c>
      <c r="G27" s="87">
        <f>IF(FPX&lt;$D$6,"ERROR",IF(FPX&gt;$I$6,"ERROR",G26))</f>
        <v>1.4601162608</v>
      </c>
      <c r="H27" s="87">
        <f>IF(FPX&lt;$D$6,"ERROR",IF(FPX&gt;$I$6,"ERROR",H26))</f>
        <v>1.3032109664000004</v>
      </c>
      <c r="I27" s="87">
        <f>IF(FPX&lt;$D$6,"ERROR",IF(FPX&gt;$I$6,"ERROR",I26))</f>
        <v>1.1463056719999996</v>
      </c>
      <c r="J27" s="87">
        <f>IF(FPX&lt;$D$6,"ERROR",IF(FPX&gt;$I$6,"ERROR",J26))</f>
        <v>1.0509611951999995</v>
      </c>
      <c r="K27" s="87">
        <f>IF(FPX&lt;$D$6,"ERROR",IF(FPX&gt;$I$6,"ERROR",K26))</f>
        <v>0.9556167183999997</v>
      </c>
      <c r="L27" s="87">
        <f>IF(FPX&lt;$D$6,"ERROR",IF(FPX&gt;$I$6,"ERROR",L26))</f>
        <v>0.8719170994000003</v>
      </c>
      <c r="M27" s="87">
        <f>IF(FPX&lt;$D$6,"ERROR",IF(FPX&gt;$I$6,"ERROR",M26))</f>
        <v>0.7998623382000003</v>
      </c>
      <c r="N27" s="87">
        <f>IF(FPX&lt;$D$6,"ERROR",IF(FPX&gt;$I$6,"ERROR",N26))</f>
        <v>0.7278075769999999</v>
      </c>
      <c r="O27" s="87">
        <f>IF(FPX&lt;$D$6,"ERROR",IF(FPX&gt;$I$6,"ERROR",O26))</f>
        <v>0.6790425313999999</v>
      </c>
      <c r="P27" s="87">
        <f>IF(FPX&lt;$D$6,"ERROR",IF(FPX&gt;$I$6,"ERROR",P26))</f>
        <v>0.6302774858</v>
      </c>
      <c r="Q27" s="87">
        <f>IF(FPX&lt;$D$6,"ERROR",IF(FPX&gt;$I$6,"ERROR",Q26))</f>
        <v>0.6027159704000001</v>
      </c>
      <c r="R27" s="87">
        <f>IF(FPX&lt;$D$6,"ERROR",IF(FPX&gt;$I$6,"ERROR",R26))</f>
        <v>0.5963579852</v>
      </c>
      <c r="S27" s="88">
        <f>IF(FPX&lt;$D$6,"ERROR",IF(FPX&gt;$I$6,"ERROR",S26))</f>
        <v>0.5900000000000001</v>
      </c>
      <c r="T27" s="5"/>
      <c r="U27" s="3"/>
    </row>
    <row r="28" spans="2:21" ht="12.75">
      <c r="B28" s="8"/>
      <c r="C28" s="50"/>
      <c r="D28" s="41"/>
      <c r="E28" s="41"/>
      <c r="F28" s="41"/>
      <c r="G28" s="41"/>
      <c r="H28" s="41"/>
      <c r="I28" s="67"/>
      <c r="J28" s="41"/>
      <c r="K28" s="3"/>
      <c r="L28" s="41"/>
      <c r="M28" s="30"/>
      <c r="N28" s="30"/>
      <c r="O28" s="12"/>
      <c r="P28" s="5"/>
      <c r="Q28" s="5"/>
      <c r="R28" s="5"/>
      <c r="S28" s="5"/>
      <c r="T28" s="5"/>
      <c r="U28" s="3"/>
    </row>
    <row r="29" spans="2:21" ht="12.75">
      <c r="B29" s="8"/>
      <c r="C29" s="8"/>
      <c r="D29" s="38"/>
      <c r="P29" s="3"/>
      <c r="Q29" s="3"/>
      <c r="R29" s="3"/>
      <c r="S29" s="3"/>
      <c r="T29" s="3"/>
      <c r="U29" s="3"/>
    </row>
    <row r="30" spans="2:3" ht="12.75">
      <c r="B30" s="32"/>
      <c r="C30" s="35"/>
    </row>
    <row r="31" spans="2:3" ht="12.75">
      <c r="B31" s="32"/>
      <c r="C31" s="35"/>
    </row>
    <row r="32" spans="2:3" ht="12.75">
      <c r="B32" s="32"/>
      <c r="C32" s="8"/>
    </row>
    <row r="33" spans="2:3" ht="12.75">
      <c r="B33" s="32"/>
      <c r="C33" s="15"/>
    </row>
    <row r="34" spans="2:3" ht="12.75">
      <c r="B34" s="8"/>
      <c r="C34" s="15"/>
    </row>
    <row r="35" spans="2:3" ht="12.75">
      <c r="B35" s="8"/>
      <c r="C35" s="15"/>
    </row>
    <row r="36" spans="2:8" ht="12.75">
      <c r="B36" s="8"/>
      <c r="C36" s="8"/>
      <c r="D36" s="8"/>
      <c r="E36" s="8"/>
      <c r="F36" s="8"/>
      <c r="G36" s="8"/>
      <c r="H36" s="8"/>
    </row>
    <row r="37" spans="2:8" ht="12.75">
      <c r="B37" s="7"/>
      <c r="C37" s="7"/>
      <c r="D37" s="7"/>
      <c r="E37" s="7"/>
      <c r="F37" s="7"/>
      <c r="G37" s="7"/>
      <c r="H37" s="7"/>
    </row>
  </sheetData>
  <sheetProtection password="CB9C" sheet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Yawpower</dc:creator>
  <cp:keywords/>
  <dc:description/>
  <cp:lastModifiedBy>Jason</cp:lastModifiedBy>
  <dcterms:created xsi:type="dcterms:W3CDTF">2009-07-22T19:57:52Z</dcterms:created>
  <dcterms:modified xsi:type="dcterms:W3CDTF">2014-09-11T19:40:38Z</dcterms:modified>
  <cp:category/>
  <cp:version/>
  <cp:contentType/>
  <cp:contentStatus/>
</cp:coreProperties>
</file>