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72" windowWidth="27900" windowHeight="12228" activeTab="0"/>
  </bookViews>
  <sheets>
    <sheet name="Link ECU" sheetId="1" r:id="rId1"/>
    <sheet name="Change Log" sheetId="2" r:id="rId2"/>
    <sheet name="Background Math" sheetId="3" state="veryHidden" r:id="rId3"/>
  </sheets>
  <definedNames>
    <definedName name="_xlfn.IFERROR" hidden="1">#NAME?</definedName>
    <definedName name="DT">'Background Math'!$C$10:$I$10</definedName>
    <definedName name="Flow">'Background Math'!$C$12:$I$12</definedName>
    <definedName name="FP">'Background Math'!$I$4</definedName>
    <definedName name="FPIN">'Background Math'!$D$6:$H$6</definedName>
    <definedName name="FPX">'Link ECU'!$B$14</definedName>
  </definedNames>
  <calcPr fullCalcOnLoad="1"/>
</workbook>
</file>

<file path=xl/sharedStrings.xml><?xml version="1.0" encoding="utf-8"?>
<sst xmlns="http://schemas.openxmlformats.org/spreadsheetml/2006/main" count="23" uniqueCount="18">
  <si>
    <t>OUTPUT</t>
  </si>
  <si>
    <t>Enter Base Fuel Pressure (psid)</t>
  </si>
  <si>
    <t># for Error</t>
  </si>
  <si>
    <t>Current Input Pressure (From Return Sheet)</t>
  </si>
  <si>
    <t>Pressure (error handling)</t>
  </si>
  <si>
    <t>Voltage</t>
  </si>
  <si>
    <t>Pressure</t>
  </si>
  <si>
    <t>INJECTOR DYNAMICS</t>
  </si>
  <si>
    <t>Implementation - JK</t>
  </si>
  <si>
    <t>Off Time</t>
  </si>
  <si>
    <t>#</t>
  </si>
  <si>
    <t>* 29 to 87 psid</t>
  </si>
  <si>
    <t>Injector Dead Time</t>
  </si>
  <si>
    <t>Short Pulse Width Adder</t>
  </si>
  <si>
    <t>ms</t>
  </si>
  <si>
    <t>Inj Effective PW (ms)</t>
  </si>
  <si>
    <t>Batt Voltage (V)</t>
  </si>
  <si>
    <t>Updated PW adder table from NewPW style to adder- JK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</si>
</sst>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  <numFmt numFmtId="178" formatCode="0.00000000"/>
    <numFmt numFmtId="179" formatCode="0.00000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6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6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7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8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3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1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45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6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35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0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/>
      <protection hidden="1"/>
    </xf>
    <xf numFmtId="1" fontId="22" fillId="0" borderId="0" xfId="0" applyNumberFormat="1" applyFont="1" applyFill="1" applyBorder="1" applyAlignment="1" applyProtection="1">
      <alignment horizontal="center" vertical="center"/>
      <protection hidden="1"/>
    </xf>
    <xf numFmtId="165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19" xfId="0" applyNumberFormat="1" applyFont="1" applyBorder="1" applyAlignment="1" applyProtection="1">
      <alignment horizontal="center"/>
      <protection hidden="1"/>
    </xf>
    <xf numFmtId="167" fontId="22" fillId="0" borderId="0" xfId="179" applyNumberFormat="1" applyFont="1" applyBorder="1" applyAlignment="1" applyProtection="1">
      <alignment/>
      <protection hidden="1"/>
    </xf>
    <xf numFmtId="2" fontId="52" fillId="55" borderId="20" xfId="179" applyNumberFormat="1" applyFont="1" applyFill="1" applyBorder="1" applyAlignment="1" applyProtection="1">
      <alignment horizontal="center" vertical="center"/>
      <protection locked="0"/>
    </xf>
    <xf numFmtId="0" fontId="20" fillId="55" borderId="0" xfId="0" applyFont="1" applyFill="1" applyAlignment="1">
      <alignment/>
    </xf>
    <xf numFmtId="0" fontId="53" fillId="55" borderId="0" xfId="0" applyFont="1" applyFill="1" applyAlignment="1">
      <alignment horizontal="left" vertical="center"/>
    </xf>
    <xf numFmtId="0" fontId="54" fillId="55" borderId="0" xfId="0" applyFont="1" applyFill="1" applyAlignment="1">
      <alignment/>
    </xf>
    <xf numFmtId="0" fontId="55" fillId="55" borderId="0" xfId="0" applyFont="1" applyFill="1" applyAlignment="1">
      <alignment/>
    </xf>
    <xf numFmtId="0" fontId="56" fillId="55" borderId="0" xfId="0" applyFont="1" applyFill="1" applyAlignment="1">
      <alignment horizontal="left" vertical="center"/>
    </xf>
    <xf numFmtId="1" fontId="54" fillId="55" borderId="0" xfId="0" applyNumberFormat="1" applyFont="1" applyFill="1" applyBorder="1" applyAlignment="1">
      <alignment horizontal="center" vertical="center"/>
    </xf>
    <xf numFmtId="165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Alignment="1">
      <alignment/>
    </xf>
    <xf numFmtId="0" fontId="0" fillId="0" borderId="0" xfId="165">
      <alignment/>
      <protection/>
    </xf>
    <xf numFmtId="0" fontId="22" fillId="0" borderId="0" xfId="165" applyFont="1" applyProtection="1">
      <alignment/>
      <protection hidden="1"/>
    </xf>
    <xf numFmtId="0" fontId="21" fillId="0" borderId="0" xfId="165" applyFont="1" applyProtection="1">
      <alignment/>
      <protection hidden="1"/>
    </xf>
    <xf numFmtId="0" fontId="53" fillId="55" borderId="0" xfId="0" applyFont="1" applyFill="1" applyBorder="1" applyAlignment="1">
      <alignment horizontal="left" vertical="center"/>
    </xf>
    <xf numFmtId="0" fontId="54" fillId="55" borderId="0" xfId="0" applyFont="1" applyFill="1" applyBorder="1" applyAlignment="1">
      <alignment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165" applyFont="1" applyBorder="1" applyAlignment="1" applyProtection="1">
      <alignment horizontal="center"/>
      <protection hidden="1"/>
    </xf>
    <xf numFmtId="1" fontId="22" fillId="0" borderId="0" xfId="179" applyNumberFormat="1" applyFont="1" applyBorder="1" applyAlignment="1" applyProtection="1">
      <alignment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6" fontId="21" fillId="0" borderId="0" xfId="0" applyNumberFormat="1" applyFont="1" applyBorder="1" applyAlignment="1" applyProtection="1">
      <alignment horizontal="center"/>
      <protection hidden="1"/>
    </xf>
    <xf numFmtId="164" fontId="21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horizontal="center"/>
      <protection hidden="1"/>
    </xf>
    <xf numFmtId="0" fontId="53" fillId="55" borderId="0" xfId="0" applyFont="1" applyFill="1" applyBorder="1" applyAlignment="1">
      <alignment horizontal="center" vertical="center"/>
    </xf>
    <xf numFmtId="170" fontId="54" fillId="55" borderId="0" xfId="0" applyNumberFormat="1" applyFont="1" applyFill="1" applyBorder="1" applyAlignment="1" applyProtection="1">
      <alignment horizontal="center" vertical="center"/>
      <protection hidden="1"/>
    </xf>
    <xf numFmtId="164" fontId="54" fillId="55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2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Border="1" applyAlignment="1">
      <alignment/>
    </xf>
    <xf numFmtId="165" fontId="58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/>
    </xf>
    <xf numFmtId="0" fontId="59" fillId="56" borderId="0" xfId="0" applyFont="1" applyFill="1" applyAlignment="1">
      <alignment/>
    </xf>
    <xf numFmtId="0" fontId="0" fillId="56" borderId="0" xfId="0" applyFill="1" applyAlignment="1">
      <alignment/>
    </xf>
    <xf numFmtId="14" fontId="23" fillId="56" borderId="0" xfId="0" applyNumberFormat="1" applyFont="1" applyFill="1" applyAlignment="1">
      <alignment/>
    </xf>
    <xf numFmtId="0" fontId="0" fillId="56" borderId="21" xfId="0" applyFont="1" applyFill="1" applyBorder="1" applyAlignment="1">
      <alignment/>
    </xf>
    <xf numFmtId="0" fontId="0" fillId="56" borderId="22" xfId="0" applyFill="1" applyBorder="1" applyAlignment="1">
      <alignment/>
    </xf>
    <xf numFmtId="0" fontId="0" fillId="56" borderId="23" xfId="0" applyFill="1" applyBorder="1" applyAlignment="1">
      <alignment/>
    </xf>
    <xf numFmtId="0" fontId="0" fillId="56" borderId="0" xfId="0" applyFill="1" applyBorder="1" applyAlignment="1">
      <alignment/>
    </xf>
    <xf numFmtId="0" fontId="0" fillId="56" borderId="24" xfId="0" applyFont="1" applyFill="1" applyBorder="1" applyAlignment="1">
      <alignment/>
    </xf>
    <xf numFmtId="0" fontId="0" fillId="56" borderId="25" xfId="0" applyFill="1" applyBorder="1" applyAlignment="1">
      <alignment/>
    </xf>
    <xf numFmtId="0" fontId="0" fillId="56" borderId="26" xfId="0" applyFill="1" applyBorder="1" applyAlignment="1">
      <alignment/>
    </xf>
    <xf numFmtId="0" fontId="0" fillId="56" borderId="0" xfId="0" applyFont="1" applyFill="1" applyBorder="1" applyAlignment="1">
      <alignment/>
    </xf>
    <xf numFmtId="0" fontId="53" fillId="55" borderId="0" xfId="0" applyFont="1" applyFill="1" applyAlignment="1">
      <alignment/>
    </xf>
    <xf numFmtId="2" fontId="53" fillId="55" borderId="0" xfId="0" applyNumberFormat="1" applyFont="1" applyFill="1" applyBorder="1" applyAlignment="1">
      <alignment vertical="center"/>
    </xf>
    <xf numFmtId="166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0" fontId="54" fillId="55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165" fontId="0" fillId="0" borderId="0" xfId="165" applyNumberFormat="1" applyBorder="1" applyAlignment="1">
      <alignment horizontal="center"/>
      <protection/>
    </xf>
    <xf numFmtId="0" fontId="21" fillId="0" borderId="0" xfId="0" applyFont="1" applyBorder="1" applyAlignment="1">
      <alignment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/>
      <protection hidden="1"/>
    </xf>
    <xf numFmtId="166" fontId="22" fillId="0" borderId="0" xfId="0" applyNumberFormat="1" applyFont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/>
      <protection hidden="1"/>
    </xf>
    <xf numFmtId="165" fontId="22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2" fillId="0" borderId="0" xfId="0" applyNumberFormat="1" applyFont="1" applyFill="1" applyBorder="1" applyAlignment="1" applyProtection="1">
      <alignment horizontal="center"/>
      <protection hidden="1"/>
    </xf>
    <xf numFmtId="165" fontId="22" fillId="0" borderId="0" xfId="165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Alignment="1">
      <alignment/>
    </xf>
    <xf numFmtId="166" fontId="22" fillId="0" borderId="0" xfId="0" applyNumberFormat="1" applyFont="1" applyFill="1" applyBorder="1" applyAlignment="1" applyProtection="1">
      <alignment horizontal="right" vertical="center"/>
      <protection hidden="1"/>
    </xf>
    <xf numFmtId="166" fontId="22" fillId="0" borderId="0" xfId="0" applyNumberFormat="1" applyFont="1" applyFill="1" applyBorder="1" applyAlignment="1">
      <alignment horizontal="center"/>
    </xf>
    <xf numFmtId="164" fontId="54" fillId="55" borderId="20" xfId="0" applyNumberFormat="1" applyFont="1" applyFill="1" applyBorder="1" applyAlignment="1" applyProtection="1">
      <alignment horizontal="center"/>
      <protection hidden="1"/>
    </xf>
    <xf numFmtId="166" fontId="22" fillId="0" borderId="0" xfId="0" applyNumberFormat="1" applyFont="1" applyAlignment="1">
      <alignment horizontal="center"/>
    </xf>
    <xf numFmtId="166" fontId="22" fillId="0" borderId="0" xfId="0" applyNumberFormat="1" applyFont="1" applyAlignment="1" applyProtection="1">
      <alignment horizontal="center"/>
      <protection hidden="1"/>
    </xf>
    <xf numFmtId="164" fontId="22" fillId="0" borderId="0" xfId="0" applyNumberFormat="1" applyFont="1" applyAlignment="1" applyProtection="1">
      <alignment horizontal="center"/>
      <protection hidden="1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0" fontId="54" fillId="55" borderId="0" xfId="0" applyFont="1" applyFill="1" applyAlignment="1">
      <alignment horizontal="left" vertical="center"/>
    </xf>
    <xf numFmtId="0" fontId="22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164" fontId="22" fillId="0" borderId="21" xfId="0" applyNumberFormat="1" applyFont="1" applyBorder="1" applyAlignment="1" applyProtection="1">
      <alignment horizontal="center"/>
      <protection hidden="1"/>
    </xf>
    <xf numFmtId="164" fontId="22" fillId="0" borderId="22" xfId="0" applyNumberFormat="1" applyFont="1" applyBorder="1" applyAlignment="1" applyProtection="1">
      <alignment horizontal="center"/>
      <protection hidden="1"/>
    </xf>
    <xf numFmtId="164" fontId="22" fillId="0" borderId="23" xfId="0" applyNumberFormat="1" applyFont="1" applyBorder="1" applyAlignment="1" applyProtection="1">
      <alignment horizontal="center"/>
      <protection hidden="1"/>
    </xf>
    <xf numFmtId="164" fontId="22" fillId="0" borderId="27" xfId="0" applyNumberFormat="1" applyFont="1" applyBorder="1" applyAlignment="1" applyProtection="1">
      <alignment horizontal="center"/>
      <protection hidden="1"/>
    </xf>
    <xf numFmtId="164" fontId="22" fillId="0" borderId="28" xfId="0" applyNumberFormat="1" applyFont="1" applyBorder="1" applyAlignment="1" applyProtection="1">
      <alignment horizontal="center"/>
      <protection hidden="1"/>
    </xf>
    <xf numFmtId="164" fontId="22" fillId="0" borderId="29" xfId="0" applyNumberFormat="1" applyFont="1" applyBorder="1" applyAlignment="1" applyProtection="1">
      <alignment horizontal="center"/>
      <protection hidden="1"/>
    </xf>
    <xf numFmtId="164" fontId="22" fillId="0" borderId="30" xfId="0" applyNumberFormat="1" applyFont="1" applyFill="1" applyBorder="1" applyAlignment="1" applyProtection="1">
      <alignment horizontal="center" vertical="center"/>
      <protection hidden="1"/>
    </xf>
    <xf numFmtId="164" fontId="22" fillId="0" borderId="31" xfId="0" applyNumberFormat="1" applyFont="1" applyFill="1" applyBorder="1" applyAlignment="1" applyProtection="1">
      <alignment horizontal="center" vertical="center"/>
      <protection hidden="1"/>
    </xf>
    <xf numFmtId="164" fontId="22" fillId="0" borderId="32" xfId="0" applyNumberFormat="1" applyFont="1" applyFill="1" applyBorder="1" applyAlignment="1" applyProtection="1">
      <alignment horizontal="center" vertical="center"/>
      <protection hidden="1"/>
    </xf>
    <xf numFmtId="164" fontId="22" fillId="0" borderId="30" xfId="0" applyNumberFormat="1" applyFont="1" applyBorder="1" applyAlignment="1">
      <alignment horizontal="center"/>
    </xf>
    <xf numFmtId="164" fontId="22" fillId="0" borderId="31" xfId="0" applyNumberFormat="1" applyFont="1" applyBorder="1" applyAlignment="1">
      <alignment horizontal="center"/>
    </xf>
    <xf numFmtId="164" fontId="22" fillId="0" borderId="32" xfId="0" applyNumberFormat="1" applyFont="1" applyBorder="1" applyAlignment="1">
      <alignment horizontal="center"/>
    </xf>
    <xf numFmtId="0" fontId="60" fillId="55" borderId="0" xfId="0" applyFont="1" applyFill="1" applyAlignment="1">
      <alignment horizontal="center"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1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38900" y="647700"/>
          <a:ext cx="40005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ID1000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9.140625" style="17" customWidth="1"/>
    <col min="6" max="6" width="9.7109375" style="17" bestFit="1" customWidth="1"/>
    <col min="7" max="9" width="9.140625" style="17" customWidth="1"/>
    <col min="10" max="10" width="8.00390625" style="17" bestFit="1" customWidth="1"/>
    <col min="11" max="11" width="9.57421875" style="17" bestFit="1" customWidth="1"/>
    <col min="12" max="16384" width="9.140625" style="17" customWidth="1"/>
  </cols>
  <sheetData>
    <row r="1" ht="15">
      <c r="A1" s="17" t="s">
        <v>7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3" spans="2:4" ht="14.25">
      <c r="B13" s="18" t="s">
        <v>1</v>
      </c>
      <c r="C13" s="19"/>
      <c r="D13" s="19"/>
    </row>
    <row r="14" spans="2:14" ht="14.25">
      <c r="B14" s="16">
        <v>43.5</v>
      </c>
      <c r="C14" s="21" t="s">
        <v>11</v>
      </c>
      <c r="D14" s="19"/>
      <c r="E14" s="20"/>
      <c r="F14" s="101">
        <f>IF(FPX&lt;29,"** FUEL PRESSURE MUST BE BETWEEN 29 AND 87 PSID **",IF(FPX&gt;87,"** FUEL PRESSURE MUST BE BETWEEN 29 AND 87 PSID **",""))</f>
      </c>
      <c r="G14" s="101"/>
      <c r="H14" s="101"/>
      <c r="I14" s="101"/>
      <c r="J14" s="101"/>
      <c r="K14" s="101"/>
      <c r="L14" s="20"/>
      <c r="M14" s="19"/>
      <c r="N14" s="19"/>
    </row>
    <row r="15" spans="2:20" ht="14.25"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20"/>
      <c r="M15" s="20"/>
      <c r="N15" s="20"/>
      <c r="O15" s="20"/>
      <c r="P15" s="20"/>
      <c r="Q15" s="20"/>
      <c r="R15" s="20"/>
      <c r="S15" s="19"/>
      <c r="T15" s="19"/>
    </row>
    <row r="16" spans="2:20" ht="14.25">
      <c r="B16" s="24" t="s">
        <v>13</v>
      </c>
      <c r="G16" s="45"/>
      <c r="H16" s="23"/>
      <c r="I16" s="29"/>
      <c r="J16" s="29"/>
      <c r="K16" s="29"/>
      <c r="L16" s="44"/>
      <c r="M16" s="23"/>
      <c r="N16" s="29"/>
      <c r="O16" s="29"/>
      <c r="P16" s="29"/>
      <c r="Q16" s="22"/>
      <c r="R16" s="44"/>
      <c r="S16" s="29"/>
      <c r="T16" s="29"/>
    </row>
    <row r="17" spans="2:20" ht="14.25">
      <c r="B17" s="80">
        <v>0</v>
      </c>
      <c r="C17" s="80">
        <v>0.25</v>
      </c>
      <c r="D17" s="80">
        <v>0.2900323465400407</v>
      </c>
      <c r="E17" s="80">
        <v>0.336475048158089</v>
      </c>
      <c r="F17" s="80">
        <v>0.390354591077855</v>
      </c>
      <c r="G17" s="80">
        <v>0.4528618321319532</v>
      </c>
      <c r="H17" s="80">
        <v>0.5253783193266095</v>
      </c>
      <c r="I17" s="80">
        <v>0.6095068271022375</v>
      </c>
      <c r="J17" s="80">
        <v>0.7071067811865471</v>
      </c>
      <c r="K17" s="80">
        <v>0.8203353560076374</v>
      </c>
      <c r="L17" s="80">
        <v>0.9516951530106189</v>
      </c>
      <c r="M17" s="80">
        <v>1.1040895136738114</v>
      </c>
      <c r="N17" s="80">
        <v>1.2808866897642714</v>
      </c>
      <c r="O17" s="80">
        <v>1.485994289136947</v>
      </c>
      <c r="P17" s="80">
        <v>1.7239456424939537</v>
      </c>
      <c r="Q17" s="80">
        <v>1.9999999999999978</v>
      </c>
      <c r="R17" s="86" t="s">
        <v>15</v>
      </c>
      <c r="S17" s="29"/>
      <c r="T17" s="29"/>
    </row>
    <row r="18" spans="2:20" ht="14.25">
      <c r="B18" s="80">
        <f>'Background Math'!K33</f>
        <v>0.119</v>
      </c>
      <c r="C18" s="80">
        <f>'Background Math'!K34</f>
        <v>0.103</v>
      </c>
      <c r="D18" s="80">
        <f>'Background Math'!K35</f>
        <v>0.10100000000000002</v>
      </c>
      <c r="E18" s="80">
        <f>'Background Math'!K36</f>
        <v>0.098</v>
      </c>
      <c r="F18" s="80">
        <f>'Background Math'!K37</f>
        <v>0.095</v>
      </c>
      <c r="G18" s="80">
        <f>'Background Math'!K38</f>
        <v>0.091</v>
      </c>
      <c r="H18" s="80">
        <f>'Background Math'!K39</f>
        <v>0.087</v>
      </c>
      <c r="I18" s="80">
        <f>'Background Math'!K40</f>
        <v>0.081</v>
      </c>
      <c r="J18" s="80">
        <f>'Background Math'!K41</f>
        <v>0.075</v>
      </c>
      <c r="K18" s="80">
        <f>'Background Math'!K42</f>
        <v>0.069</v>
      </c>
      <c r="L18" s="80">
        <f>'Background Math'!K43</f>
        <v>0.06099999999999999</v>
      </c>
      <c r="M18" s="80">
        <f>'Background Math'!K44</f>
        <v>0.051000000000000004</v>
      </c>
      <c r="N18" s="80">
        <f>'Background Math'!K45</f>
        <v>0.04</v>
      </c>
      <c r="O18" s="80">
        <f>'Background Math'!K46</f>
        <v>0.027999999999999997</v>
      </c>
      <c r="P18" s="80">
        <f>'Background Math'!K47</f>
        <v>0.012999999999999998</v>
      </c>
      <c r="Q18" s="80">
        <f>'Background Math'!K48</f>
        <v>0</v>
      </c>
      <c r="R18" s="86" t="s">
        <v>14</v>
      </c>
      <c r="S18" s="29"/>
      <c r="T18" s="29"/>
    </row>
    <row r="19" spans="19:20" ht="14.25">
      <c r="S19" s="29"/>
      <c r="T19" s="29"/>
    </row>
    <row r="20" spans="19:20" ht="14.25">
      <c r="S20" s="29"/>
      <c r="T20" s="29"/>
    </row>
    <row r="21" spans="2:20" ht="14.25">
      <c r="B21" s="18" t="s">
        <v>12</v>
      </c>
      <c r="S21" s="29"/>
      <c r="T21" s="29"/>
    </row>
    <row r="22" spans="1:20" ht="14.25">
      <c r="A22" s="61"/>
      <c r="B22" s="80">
        <v>6</v>
      </c>
      <c r="C22" s="80">
        <v>7</v>
      </c>
      <c r="D22" s="80">
        <v>8</v>
      </c>
      <c r="E22" s="80">
        <v>9</v>
      </c>
      <c r="F22" s="80">
        <v>10</v>
      </c>
      <c r="G22" s="80">
        <v>11</v>
      </c>
      <c r="H22" s="80">
        <v>12</v>
      </c>
      <c r="I22" s="80">
        <v>13</v>
      </c>
      <c r="J22" s="80">
        <v>14</v>
      </c>
      <c r="K22" s="80">
        <v>15</v>
      </c>
      <c r="L22" s="29" t="s">
        <v>16</v>
      </c>
      <c r="M22" s="29"/>
      <c r="N22" s="29"/>
      <c r="O22" s="29"/>
      <c r="P22" s="29"/>
      <c r="Q22" s="22"/>
      <c r="R22" s="44"/>
      <c r="S22" s="29"/>
      <c r="T22" s="29"/>
    </row>
    <row r="23" spans="2:20" ht="14.25">
      <c r="B23" s="80">
        <f>'Background Math'!D28</f>
        <v>4.108497652067982</v>
      </c>
      <c r="C23" s="80">
        <f>'Background Math'!E28</f>
        <v>3.3535519874471857</v>
      </c>
      <c r="D23" s="80">
        <f>'Background Math'!F28</f>
        <v>2.59860632282639</v>
      </c>
      <c r="E23" s="80">
        <f>'Background Math'!G28</f>
        <v>2.1446856494861857</v>
      </c>
      <c r="F23" s="80">
        <f>'Background Math'!H28</f>
        <v>1.6907649761459802</v>
      </c>
      <c r="G23" s="80">
        <f>'Background Math'!I28</f>
        <v>1.4681021766417826</v>
      </c>
      <c r="H23" s="80">
        <f>'Background Math'!J28</f>
        <v>1.2454393771375845</v>
      </c>
      <c r="I23" s="80">
        <f>'Background Math'!K28</f>
        <v>1.1109700782391463</v>
      </c>
      <c r="J23" s="80">
        <f>'Background Math'!L28</f>
        <v>0.9765007793407072</v>
      </c>
      <c r="K23" s="80">
        <f>'Background Math'!M28</f>
        <v>0.8812090933178172</v>
      </c>
      <c r="L23" s="29" t="s">
        <v>14</v>
      </c>
      <c r="M23" s="29"/>
      <c r="N23" s="29"/>
      <c r="O23" s="29"/>
      <c r="P23" s="29"/>
      <c r="Q23" s="29"/>
      <c r="R23" s="29"/>
      <c r="S23" s="29"/>
      <c r="T23" s="29"/>
    </row>
    <row r="24" spans="2:20" ht="14.25">
      <c r="B24" s="44"/>
      <c r="C24" s="44"/>
      <c r="D24" s="45"/>
      <c r="G24" s="29"/>
      <c r="H24" s="23"/>
      <c r="I24" s="29"/>
      <c r="J24" s="29"/>
      <c r="K24" s="29"/>
      <c r="L24" s="22"/>
      <c r="M24" s="29"/>
      <c r="N24" s="29"/>
      <c r="O24" s="29"/>
      <c r="P24" s="29"/>
      <c r="Q24" s="29"/>
      <c r="R24" s="29"/>
      <c r="S24" s="29"/>
      <c r="T24" s="29"/>
    </row>
    <row r="25" spans="2:20" ht="14.25">
      <c r="B25" s="44"/>
      <c r="C25" s="44"/>
      <c r="D25" s="45"/>
      <c r="G25" s="62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2:20" ht="14.25">
      <c r="B26" s="44"/>
      <c r="C26" s="44"/>
      <c r="D26" s="45"/>
      <c r="G26" s="29"/>
      <c r="H26" s="42"/>
      <c r="I26" s="29"/>
      <c r="J26" s="29"/>
      <c r="K26" s="29"/>
      <c r="L26" s="28"/>
      <c r="M26" s="42"/>
      <c r="N26" s="29"/>
      <c r="O26" s="29"/>
      <c r="P26" s="29"/>
      <c r="Q26" s="28"/>
      <c r="R26" s="29"/>
      <c r="S26" s="29"/>
      <c r="T26" s="29"/>
    </row>
    <row r="27" spans="2:20" ht="14.25">
      <c r="B27" s="44"/>
      <c r="C27" s="44"/>
      <c r="D27" s="45"/>
      <c r="G27" s="29"/>
      <c r="H27" s="23"/>
      <c r="I27" s="29"/>
      <c r="J27" s="29"/>
      <c r="K27" s="29"/>
      <c r="L27" s="44"/>
      <c r="M27" s="23"/>
      <c r="N27" s="29"/>
      <c r="O27" s="29"/>
      <c r="P27" s="29"/>
      <c r="Q27" s="22"/>
      <c r="R27" s="44"/>
      <c r="S27" s="29"/>
      <c r="T27" s="29"/>
    </row>
    <row r="28" spans="2:20" ht="14.25">
      <c r="B28" s="44"/>
      <c r="C28" s="44"/>
      <c r="D28" s="45"/>
      <c r="G28" s="29"/>
      <c r="H28" s="23"/>
      <c r="I28" s="29"/>
      <c r="J28" s="29"/>
      <c r="K28" s="29"/>
      <c r="L28" s="44"/>
      <c r="M28" s="23"/>
      <c r="N28" s="29"/>
      <c r="O28" s="29"/>
      <c r="P28" s="29"/>
      <c r="Q28" s="22"/>
      <c r="R28" s="44"/>
      <c r="S28" s="29"/>
      <c r="T28" s="29"/>
    </row>
    <row r="29" spans="2:20" ht="14.25">
      <c r="B29" s="44"/>
      <c r="C29" s="44"/>
      <c r="D29" s="45"/>
      <c r="G29" s="29"/>
      <c r="H29" s="23"/>
      <c r="I29" s="29"/>
      <c r="J29" s="29"/>
      <c r="K29" s="29"/>
      <c r="L29" s="44"/>
      <c r="M29" s="23"/>
      <c r="N29" s="29"/>
      <c r="O29" s="29"/>
      <c r="P29" s="29"/>
      <c r="Q29" s="22"/>
      <c r="R29" s="44"/>
      <c r="S29" s="29"/>
      <c r="T29" s="29"/>
    </row>
    <row r="30" spans="2:20" ht="14.25">
      <c r="B30" s="45"/>
      <c r="C30" s="46"/>
      <c r="D30" s="43"/>
      <c r="G30" s="29"/>
      <c r="H30" s="23"/>
      <c r="I30" s="29"/>
      <c r="J30" s="29"/>
      <c r="K30" s="29"/>
      <c r="L30" s="44"/>
      <c r="M30" s="23"/>
      <c r="N30" s="29"/>
      <c r="O30" s="29"/>
      <c r="P30" s="29"/>
      <c r="Q30" s="22"/>
      <c r="R30" s="44"/>
      <c r="S30" s="29"/>
      <c r="T30" s="29"/>
    </row>
    <row r="31" spans="1:20" ht="14.25">
      <c r="A31" s="62"/>
      <c r="B31" s="62"/>
      <c r="C31" s="62"/>
      <c r="D31" s="62"/>
      <c r="G31" s="29"/>
      <c r="H31" s="23"/>
      <c r="I31" s="29"/>
      <c r="J31" s="29"/>
      <c r="K31" s="29"/>
      <c r="L31" s="44"/>
      <c r="M31" s="23"/>
      <c r="N31" s="29"/>
      <c r="O31" s="29"/>
      <c r="P31" s="29"/>
      <c r="Q31" s="22"/>
      <c r="R31" s="44"/>
      <c r="S31" s="29"/>
      <c r="T31" s="29"/>
    </row>
    <row r="32" spans="2:20" ht="14.25">
      <c r="B32" s="65"/>
      <c r="C32" s="65"/>
      <c r="D32" s="45"/>
      <c r="G32" s="29"/>
      <c r="H32" s="23"/>
      <c r="I32" s="29"/>
      <c r="J32" s="29"/>
      <c r="K32" s="29"/>
      <c r="L32" s="44"/>
      <c r="M32" s="23"/>
      <c r="N32" s="29"/>
      <c r="O32" s="29"/>
      <c r="P32" s="29"/>
      <c r="Q32" s="29"/>
      <c r="R32" s="29"/>
      <c r="S32" s="29"/>
      <c r="T32" s="29"/>
    </row>
    <row r="33" spans="2:20" ht="14.25">
      <c r="B33" s="44"/>
      <c r="C33" s="44"/>
      <c r="D33" s="45"/>
      <c r="E33" s="29"/>
      <c r="F33" s="29"/>
      <c r="G33" s="29"/>
      <c r="H33" s="29"/>
      <c r="I33" s="29"/>
      <c r="J33" s="29"/>
      <c r="K33" s="29"/>
      <c r="L33" s="44"/>
      <c r="M33" s="23"/>
      <c r="N33" s="29"/>
      <c r="O33" s="29"/>
      <c r="P33" s="29"/>
      <c r="Q33" s="29"/>
      <c r="R33" s="29"/>
      <c r="S33" s="29"/>
      <c r="T33" s="29"/>
    </row>
    <row r="34" spans="2:20" ht="14.25">
      <c r="B34" s="44"/>
      <c r="C34" s="44"/>
      <c r="D34" s="45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2:20" ht="14.25">
      <c r="B35" s="44"/>
      <c r="C35" s="44"/>
      <c r="D35" s="45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2:20" ht="14.25">
      <c r="B36" s="44"/>
      <c r="C36" s="44"/>
      <c r="D36" s="45"/>
      <c r="E36" s="29"/>
      <c r="F36" s="29"/>
      <c r="G36" s="29"/>
      <c r="H36" s="29"/>
      <c r="I36" s="29"/>
      <c r="J36" s="29"/>
      <c r="K36" s="29"/>
      <c r="L36" s="29"/>
      <c r="M36" s="47"/>
      <c r="N36" s="29"/>
      <c r="O36" s="29"/>
      <c r="P36" s="29"/>
      <c r="Q36" s="29"/>
      <c r="R36" s="29"/>
      <c r="S36" s="29"/>
      <c r="T36" s="29"/>
    </row>
    <row r="37" spans="2:20" ht="14.25">
      <c r="B37" s="44"/>
      <c r="C37" s="44"/>
      <c r="D37" s="45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2:20" ht="14.25">
      <c r="B38" s="44"/>
      <c r="C38" s="44"/>
      <c r="D38" s="45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2:4" ht="14.25">
      <c r="B39" s="45"/>
      <c r="C39" s="45"/>
      <c r="D39" s="45"/>
    </row>
  </sheetData>
  <sheetProtection password="C787" sheet="1"/>
  <mergeCells count="1">
    <mergeCell ref="F14:K14"/>
  </mergeCells>
  <conditionalFormatting sqref="F14:K14">
    <cfRule type="containsText" priority="2" dxfId="0" operator="containsText" stopIfTrue="1" text="FUEL">
      <formula>NOT(ISERROR(SEARCH("FUEL",F14)))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1" customWidth="1"/>
    <col min="2" max="16384" width="9.140625" style="51" customWidth="1"/>
  </cols>
  <sheetData>
    <row r="1" ht="12.75">
      <c r="A1" s="50" t="s">
        <v>7</v>
      </c>
    </row>
    <row r="2" spans="2:9" ht="12.75">
      <c r="B2" s="52">
        <v>42744</v>
      </c>
      <c r="C2" s="53" t="s">
        <v>17</v>
      </c>
      <c r="D2" s="54"/>
      <c r="E2" s="54"/>
      <c r="F2" s="54"/>
      <c r="G2" s="54"/>
      <c r="H2" s="55"/>
      <c r="I2" s="56"/>
    </row>
    <row r="3" spans="3:9" ht="12.75">
      <c r="C3" s="57"/>
      <c r="D3" s="58"/>
      <c r="E3" s="58"/>
      <c r="F3" s="58"/>
      <c r="G3" s="58"/>
      <c r="H3" s="59"/>
      <c r="I3" s="56"/>
    </row>
    <row r="4" spans="3:9" ht="12.75">
      <c r="C4" s="60"/>
      <c r="D4" s="56"/>
      <c r="E4" s="56"/>
      <c r="F4" s="56"/>
      <c r="G4" s="56"/>
      <c r="H4" s="56"/>
      <c r="I4" s="56"/>
    </row>
    <row r="5" spans="2:8" ht="12.75">
      <c r="B5" s="52">
        <v>42423</v>
      </c>
      <c r="C5" s="53" t="s">
        <v>8</v>
      </c>
      <c r="D5" s="54"/>
      <c r="E5" s="54"/>
      <c r="F5" s="54"/>
      <c r="G5" s="54"/>
      <c r="H5" s="55"/>
    </row>
    <row r="6" spans="3:8" ht="12.75">
      <c r="C6" s="57"/>
      <c r="D6" s="58"/>
      <c r="E6" s="58"/>
      <c r="F6" s="58"/>
      <c r="G6" s="58"/>
      <c r="H6" s="5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3:V48"/>
  <sheetViews>
    <sheetView zoomScalePageLayoutView="0" workbookViewId="0" topLeftCell="A1">
      <selection activeCell="Q41" sqref="Q41"/>
    </sheetView>
  </sheetViews>
  <sheetFormatPr defaultColWidth="9.140625" defaultRowHeight="12.75"/>
  <cols>
    <col min="1" max="3" width="9.140625" style="1" customWidth="1"/>
    <col min="4" max="5" width="10.8515625" style="1" bestFit="1" customWidth="1"/>
    <col min="6" max="6" width="11.7109375" style="1" bestFit="1" customWidth="1"/>
    <col min="7" max="8" width="10.8515625" style="1" bestFit="1" customWidth="1"/>
    <col min="9" max="10" width="10.7109375" style="1" bestFit="1" customWidth="1"/>
    <col min="11" max="11" width="9.140625" style="1" customWidth="1"/>
    <col min="12" max="12" width="10.28125" style="1" customWidth="1"/>
    <col min="13" max="16384" width="9.140625" style="1" customWidth="1"/>
  </cols>
  <sheetData>
    <row r="3" spans="2:15" ht="12.75">
      <c r="B3" s="8"/>
      <c r="C3" s="15"/>
      <c r="D3" s="7"/>
      <c r="E3" s="27" t="s">
        <v>3</v>
      </c>
      <c r="F3" s="25"/>
      <c r="G3" s="26"/>
      <c r="H3" s="26"/>
      <c r="I3" s="27" t="s">
        <v>4</v>
      </c>
      <c r="J3" s="7"/>
      <c r="K3" s="7"/>
      <c r="L3" s="7"/>
      <c r="M3" s="7"/>
      <c r="N3" s="7"/>
      <c r="O3" s="7"/>
    </row>
    <row r="4" spans="2:15" ht="12.75">
      <c r="B4" s="8"/>
      <c r="C4" s="8"/>
      <c r="D4" s="7"/>
      <c r="E4" s="14">
        <f>FP</f>
        <v>43.5</v>
      </c>
      <c r="F4" s="7"/>
      <c r="G4" s="7"/>
      <c r="H4" s="7"/>
      <c r="I4" s="14">
        <f>IF(FPX=D6,D6+0.000001,IF(FPX=H6,H6-0.000001,FPX))</f>
        <v>43.5</v>
      </c>
      <c r="J4" s="7"/>
      <c r="K4" s="7"/>
      <c r="L4" s="7"/>
      <c r="M4" s="7"/>
      <c r="N4" s="7"/>
      <c r="O4" s="7"/>
    </row>
    <row r="5" spans="2:15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21" ht="12.75">
      <c r="B6" s="8"/>
      <c r="C6" s="32" t="s">
        <v>6</v>
      </c>
      <c r="D6" s="36">
        <v>29</v>
      </c>
      <c r="E6" s="36">
        <v>43.5</v>
      </c>
      <c r="F6" s="36">
        <v>58</v>
      </c>
      <c r="G6" s="36">
        <v>72.5</v>
      </c>
      <c r="H6" s="36">
        <v>87</v>
      </c>
      <c r="I6" s="36"/>
      <c r="J6" s="36"/>
      <c r="K6" s="8"/>
      <c r="L6" s="8"/>
      <c r="M6" s="8"/>
      <c r="N6" s="8"/>
      <c r="O6" s="8"/>
      <c r="P6" s="3"/>
      <c r="Q6" s="3"/>
      <c r="R6" s="3"/>
      <c r="S6" s="3"/>
      <c r="T6" s="3"/>
      <c r="U6" s="3"/>
    </row>
    <row r="7" spans="2:21" ht="13.5">
      <c r="B7" s="31"/>
      <c r="C7" s="9"/>
      <c r="D7" s="36">
        <v>2</v>
      </c>
      <c r="E7" s="36">
        <v>3</v>
      </c>
      <c r="F7" s="39">
        <v>4</v>
      </c>
      <c r="G7" s="39">
        <v>5</v>
      </c>
      <c r="H7" s="39">
        <v>6</v>
      </c>
      <c r="I7" s="33"/>
      <c r="J7" s="10"/>
      <c r="K7" s="7"/>
      <c r="L7" s="9"/>
      <c r="M7" s="10"/>
      <c r="N7" s="11"/>
      <c r="O7" s="11"/>
      <c r="P7" s="5"/>
      <c r="U7" s="5"/>
    </row>
    <row r="8" spans="2:21" ht="12.75">
      <c r="B8" s="9"/>
      <c r="N8" s="11"/>
      <c r="O8" s="11"/>
      <c r="P8" s="5"/>
      <c r="U8" s="6"/>
    </row>
    <row r="9" spans="10:21" ht="12.75">
      <c r="J9" s="3"/>
      <c r="M9" s="40"/>
      <c r="N9" s="48"/>
      <c r="O9" s="11"/>
      <c r="P9" s="5"/>
      <c r="U9" s="6"/>
    </row>
    <row r="10" spans="1:21" ht="12.75">
      <c r="A10" s="9"/>
      <c r="B10" s="66"/>
      <c r="C10" s="67"/>
      <c r="D10" s="67"/>
      <c r="E10" s="67"/>
      <c r="F10" s="67"/>
      <c r="G10" s="67"/>
      <c r="H10" s="64"/>
      <c r="I10" s="67"/>
      <c r="J10" s="3"/>
      <c r="K10" s="49"/>
      <c r="L10" s="7"/>
      <c r="M10" s="40" t="s">
        <v>10</v>
      </c>
      <c r="O10" s="11"/>
      <c r="P10" s="5"/>
      <c r="U10" s="6"/>
    </row>
    <row r="11" spans="1:21" ht="12.75">
      <c r="A11" s="9"/>
      <c r="B11" s="3"/>
      <c r="C11" s="3"/>
      <c r="D11" s="3"/>
      <c r="E11" s="3"/>
      <c r="F11" s="3"/>
      <c r="G11" s="3"/>
      <c r="H11" s="49"/>
      <c r="I11" s="3"/>
      <c r="J11" s="3"/>
      <c r="K11" s="3"/>
      <c r="L11" s="1">
        <v>6</v>
      </c>
      <c r="M11" s="30">
        <f aca="true" ca="1" t="shared" si="0" ref="M11:M20">FORECAST(FP,OFFSET(D15:H15,0,MATCH(FP,FPIN,1)-1,1,2),OFFSET(FPIN,0,MATCH(FP,FPIN,1)-1,1,2))</f>
        <v>4.108497652067982</v>
      </c>
      <c r="O11" s="11"/>
      <c r="P11" s="5"/>
      <c r="U11" s="6"/>
    </row>
    <row r="12" spans="1:21" ht="12.75">
      <c r="A12" s="9"/>
      <c r="B12" s="68"/>
      <c r="C12" s="63"/>
      <c r="D12" s="8" t="s">
        <v>9</v>
      </c>
      <c r="E12" s="8"/>
      <c r="F12" s="30"/>
      <c r="G12" s="13"/>
      <c r="H12" s="11"/>
      <c r="I12" s="11"/>
      <c r="J12" s="3"/>
      <c r="K12" s="49"/>
      <c r="L12" s="1">
        <v>7</v>
      </c>
      <c r="M12" s="30">
        <f ca="1" t="shared" si="0"/>
        <v>3.3535519874471857</v>
      </c>
      <c r="O12" s="11"/>
      <c r="P12" s="5"/>
      <c r="U12" s="6"/>
    </row>
    <row r="13" spans="2:21" ht="12.75">
      <c r="B13" s="8"/>
      <c r="C13" s="10"/>
      <c r="D13" s="70">
        <v>2</v>
      </c>
      <c r="E13" s="71">
        <v>3</v>
      </c>
      <c r="F13" s="37">
        <v>4</v>
      </c>
      <c r="G13" s="37">
        <v>5</v>
      </c>
      <c r="H13" s="72">
        <v>6</v>
      </c>
      <c r="I13" s="72"/>
      <c r="J13" s="38"/>
      <c r="L13" s="1">
        <v>8</v>
      </c>
      <c r="M13" s="30">
        <f ca="1" t="shared" si="0"/>
        <v>2.59860632282639</v>
      </c>
      <c r="N13" s="13"/>
      <c r="O13" s="11"/>
      <c r="P13" s="5"/>
      <c r="U13" s="5"/>
    </row>
    <row r="14" spans="2:21" ht="12.75">
      <c r="B14" s="8"/>
      <c r="D14" s="8">
        <v>29</v>
      </c>
      <c r="E14" s="7">
        <v>43.5</v>
      </c>
      <c r="F14" s="7">
        <v>58</v>
      </c>
      <c r="G14" s="7">
        <v>72.5</v>
      </c>
      <c r="H14" s="7">
        <v>87</v>
      </c>
      <c r="I14" s="7"/>
      <c r="J14" s="38"/>
      <c r="L14" s="1">
        <v>9</v>
      </c>
      <c r="M14" s="30">
        <f ca="1" t="shared" si="0"/>
        <v>2.144685649486185</v>
      </c>
      <c r="O14" s="11"/>
      <c r="P14" s="5"/>
      <c r="U14" s="5"/>
    </row>
    <row r="15" spans="2:21" ht="12.75">
      <c r="B15" s="8"/>
      <c r="C15" s="81">
        <v>6</v>
      </c>
      <c r="D15" s="41">
        <v>4.00409649416399</v>
      </c>
      <c r="E15" s="83">
        <v>4.108497652067982</v>
      </c>
      <c r="F15" s="83">
        <v>4.607342373537549</v>
      </c>
      <c r="G15" s="83">
        <v>5.477077942864094</v>
      </c>
      <c r="H15" s="83">
        <v>6.772230798637235</v>
      </c>
      <c r="I15" s="7"/>
      <c r="J15" s="73"/>
      <c r="L15" s="1">
        <v>10</v>
      </c>
      <c r="M15" s="30">
        <f ca="1" t="shared" si="0"/>
        <v>1.6907649761459804</v>
      </c>
      <c r="N15" s="69"/>
      <c r="O15" s="11"/>
      <c r="P15" s="5"/>
      <c r="Q15" s="5"/>
      <c r="R15" s="5"/>
      <c r="S15" s="5"/>
      <c r="T15" s="5"/>
      <c r="U15" s="5"/>
    </row>
    <row r="16" spans="2:21" ht="12.75">
      <c r="B16" s="8"/>
      <c r="C16" s="81">
        <v>7</v>
      </c>
      <c r="D16" s="41">
        <v>3.118670879995542</v>
      </c>
      <c r="E16" s="83">
        <v>3.3535519874471857</v>
      </c>
      <c r="F16" s="83">
        <v>3.8484816548609992</v>
      </c>
      <c r="G16" s="83">
        <v>4.4587708</v>
      </c>
      <c r="H16" s="83">
        <v>5.507405999999999</v>
      </c>
      <c r="I16" s="7"/>
      <c r="J16" s="73"/>
      <c r="L16" s="1">
        <v>11</v>
      </c>
      <c r="M16" s="30">
        <f ca="1" t="shared" si="0"/>
        <v>1.4681021766417826</v>
      </c>
      <c r="N16" s="69"/>
      <c r="O16" s="11"/>
      <c r="P16" s="5"/>
      <c r="T16" s="4"/>
      <c r="U16" s="5"/>
    </row>
    <row r="17" spans="2:21" ht="12.75">
      <c r="B17" s="8"/>
      <c r="C17" s="81">
        <v>8</v>
      </c>
      <c r="D17" s="41">
        <v>2.233245265827094</v>
      </c>
      <c r="E17" s="83">
        <v>2.5986063228263894</v>
      </c>
      <c r="F17" s="83">
        <v>3.089620936184449</v>
      </c>
      <c r="G17" s="83">
        <v>3.440463657135907</v>
      </c>
      <c r="H17" s="83">
        <v>4.242581201362762</v>
      </c>
      <c r="I17" s="7"/>
      <c r="J17" s="73"/>
      <c r="L17" s="1">
        <v>12</v>
      </c>
      <c r="M17" s="30">
        <f ca="1" t="shared" si="0"/>
        <v>1.2454393771375847</v>
      </c>
      <c r="N17" s="69"/>
      <c r="O17" s="11"/>
      <c r="P17" s="5"/>
      <c r="T17" s="2"/>
      <c r="U17" s="6"/>
    </row>
    <row r="18" spans="2:21" ht="12.75">
      <c r="B18" s="8"/>
      <c r="C18" s="81">
        <v>9</v>
      </c>
      <c r="D18" s="41">
        <v>1.8626082415387821</v>
      </c>
      <c r="E18" s="83">
        <v>2.144685649486185</v>
      </c>
      <c r="F18" s="83">
        <v>2.4855262033421073</v>
      </c>
      <c r="G18" s="83">
        <v>2.8003934703042406</v>
      </c>
      <c r="H18" s="83">
        <v>3.4054804980200135</v>
      </c>
      <c r="I18" s="7"/>
      <c r="J18" s="73"/>
      <c r="L18" s="1">
        <v>13</v>
      </c>
      <c r="M18" s="30">
        <f ca="1" t="shared" si="0"/>
        <v>1.1109700782391458</v>
      </c>
      <c r="N18" s="69"/>
      <c r="O18" s="11"/>
      <c r="P18" s="5"/>
      <c r="T18" s="2"/>
      <c r="U18" s="6"/>
    </row>
    <row r="19" spans="2:21" ht="12.75">
      <c r="B19" s="8"/>
      <c r="C19" s="38">
        <v>10</v>
      </c>
      <c r="D19" s="41">
        <v>1.4919712172504707</v>
      </c>
      <c r="E19" s="83">
        <v>1.6907649761459804</v>
      </c>
      <c r="F19" s="83">
        <v>1.8814314704997654</v>
      </c>
      <c r="G19" s="83">
        <v>2.1603232834725743</v>
      </c>
      <c r="H19" s="83">
        <v>2.568379794677265</v>
      </c>
      <c r="I19" s="7"/>
      <c r="J19" s="75"/>
      <c r="L19" s="1">
        <v>14</v>
      </c>
      <c r="M19" s="30">
        <f ca="1" t="shared" si="0"/>
        <v>0.9765007793407071</v>
      </c>
      <c r="N19" s="69"/>
      <c r="O19" s="11"/>
      <c r="P19" s="5"/>
      <c r="T19" s="2"/>
      <c r="U19" s="6"/>
    </row>
    <row r="20" spans="2:21" ht="12.75">
      <c r="B20" s="8"/>
      <c r="C20" s="82">
        <v>11</v>
      </c>
      <c r="D20" s="83">
        <v>1.3051635530374264</v>
      </c>
      <c r="E20" s="83">
        <v>1.4681021766417826</v>
      </c>
      <c r="F20" s="83">
        <v>1.6433531535672934</v>
      </c>
      <c r="G20" s="83">
        <v>1.855186239032925</v>
      </c>
      <c r="H20" s="83">
        <v>2.1442871112005455</v>
      </c>
      <c r="I20" s="7"/>
      <c r="J20" s="75"/>
      <c r="L20" s="1">
        <v>15</v>
      </c>
      <c r="M20" s="30">
        <f ca="1" t="shared" si="0"/>
        <v>0.8811995631962025</v>
      </c>
      <c r="N20" s="69"/>
      <c r="O20" s="11"/>
      <c r="P20" s="5"/>
      <c r="T20" s="2"/>
      <c r="U20" s="6"/>
    </row>
    <row r="21" spans="2:22" ht="12.75">
      <c r="B21" s="8"/>
      <c r="C21" s="81">
        <v>12</v>
      </c>
      <c r="D21" s="84">
        <v>1.1183558888243823</v>
      </c>
      <c r="E21" s="84">
        <v>1.2454393771375847</v>
      </c>
      <c r="F21" s="84">
        <v>1.4052748366348213</v>
      </c>
      <c r="G21" s="84">
        <v>1.5500491945932757</v>
      </c>
      <c r="H21" s="84">
        <v>1.7201944277238261</v>
      </c>
      <c r="J21" s="76"/>
      <c r="N21" s="69"/>
      <c r="O21" s="11"/>
      <c r="P21" s="5"/>
      <c r="R21" s="8"/>
      <c r="S21" s="7"/>
      <c r="T21" s="7"/>
      <c r="U21" s="7"/>
      <c r="V21" s="7"/>
    </row>
    <row r="22" spans="2:16" ht="12.75">
      <c r="B22" s="8"/>
      <c r="C22" s="37">
        <v>13</v>
      </c>
      <c r="D22" s="30">
        <v>0.9996237551305487</v>
      </c>
      <c r="E22" s="30">
        <v>1.1109700782391458</v>
      </c>
      <c r="F22" s="30">
        <v>1.24985405963164</v>
      </c>
      <c r="G22" s="85">
        <v>1.3750654960014117</v>
      </c>
      <c r="H22" s="41">
        <v>1.5237066131805292</v>
      </c>
      <c r="I22" s="37"/>
      <c r="J22" s="34"/>
      <c r="K22" s="3"/>
      <c r="N22" s="48"/>
      <c r="O22" s="7"/>
      <c r="P22" s="5"/>
    </row>
    <row r="23" spans="2:16" ht="12.75">
      <c r="B23" s="8"/>
      <c r="C23" s="38">
        <v>14</v>
      </c>
      <c r="D23" s="41">
        <v>0.8808916214367152</v>
      </c>
      <c r="E23" s="41">
        <v>0.9765007793407071</v>
      </c>
      <c r="F23" s="41">
        <v>1.0944332826284588</v>
      </c>
      <c r="G23" s="41">
        <v>1.200081797409548</v>
      </c>
      <c r="H23" s="41">
        <v>1.3272187986372326</v>
      </c>
      <c r="I23" s="64"/>
      <c r="J23" s="41"/>
      <c r="K23" s="3"/>
      <c r="L23" s="41"/>
      <c r="M23" s="30"/>
      <c r="N23" s="30"/>
      <c r="O23" s="9"/>
      <c r="P23" s="5"/>
    </row>
    <row r="24" spans="2:16" ht="12.75">
      <c r="B24" s="8"/>
      <c r="C24" s="38">
        <v>15</v>
      </c>
      <c r="D24" s="41">
        <v>0.7881229439138805</v>
      </c>
      <c r="E24" s="41">
        <v>0.8811995631962025</v>
      </c>
      <c r="F24" s="41">
        <v>0.992168492988629</v>
      </c>
      <c r="G24" s="41">
        <v>1.0932847327824593</v>
      </c>
      <c r="H24" s="41">
        <v>1.2046864891496378</v>
      </c>
      <c r="I24" s="64"/>
      <c r="J24" s="41"/>
      <c r="K24" s="3"/>
      <c r="L24" s="41"/>
      <c r="M24" s="30"/>
      <c r="N24" s="30"/>
      <c r="O24" s="12"/>
      <c r="P24" s="5"/>
    </row>
    <row r="25" spans="2:20" ht="12.75">
      <c r="B25" s="8"/>
      <c r="N25" s="37"/>
      <c r="O25" s="37"/>
      <c r="P25" s="79"/>
      <c r="T25" s="8"/>
    </row>
    <row r="26" spans="2:20" ht="12.75">
      <c r="B26" s="8"/>
      <c r="C26" s="1" t="s">
        <v>5</v>
      </c>
      <c r="D26" s="87">
        <v>6</v>
      </c>
      <c r="E26" s="87">
        <v>7</v>
      </c>
      <c r="F26" s="87">
        <v>8</v>
      </c>
      <c r="G26" s="87">
        <v>9</v>
      </c>
      <c r="H26" s="87">
        <v>10</v>
      </c>
      <c r="I26" s="87">
        <v>11</v>
      </c>
      <c r="J26" s="87">
        <v>12</v>
      </c>
      <c r="K26" s="87">
        <v>13</v>
      </c>
      <c r="L26" s="87">
        <v>14</v>
      </c>
      <c r="M26" s="88">
        <v>14.9999</v>
      </c>
      <c r="N26" s="74"/>
      <c r="O26" s="74"/>
      <c r="P26" s="74"/>
      <c r="T26" s="7"/>
    </row>
    <row r="27" spans="2:16" ht="12.75">
      <c r="B27" s="8"/>
      <c r="C27" s="40" t="s">
        <v>2</v>
      </c>
      <c r="D27" s="89">
        <f ca="1">FORECAST(D26,OFFSET($M11:$M20,MATCH(D26,$L11:$L20,1)-1,0,2),OFFSET($L11:$L20,MATCH(D26,$L11:$L20,1)-1,0,2))</f>
        <v>4.108497652067982</v>
      </c>
      <c r="E27" s="90">
        <f aca="true" ca="1" t="shared" si="1" ref="E27:K27">FORECAST(E26,OFFSET($M11:$M20,MATCH(E26,$L11:$L20,1)-1,0,2),OFFSET($L11:$L20,MATCH(E26,$L11:$L20,1)-1,0,2))</f>
        <v>3.3535519874471857</v>
      </c>
      <c r="F27" s="90">
        <f ca="1" t="shared" si="1"/>
        <v>2.59860632282639</v>
      </c>
      <c r="G27" s="90">
        <f ca="1" t="shared" si="1"/>
        <v>2.1446856494861857</v>
      </c>
      <c r="H27" s="90">
        <f ca="1" t="shared" si="1"/>
        <v>1.6907649761459802</v>
      </c>
      <c r="I27" s="90">
        <f ca="1" t="shared" si="1"/>
        <v>1.4681021766417826</v>
      </c>
      <c r="J27" s="90">
        <f ca="1" t="shared" si="1"/>
        <v>1.2454393771375845</v>
      </c>
      <c r="K27" s="90">
        <f ca="1" t="shared" si="1"/>
        <v>1.1109700782391463</v>
      </c>
      <c r="L27" s="90">
        <f ca="1">FORECAST(L26,OFFSET($M11:$M20,MATCH(L26,$L11:$L20,1)-1,0,2),OFFSET($L11:$L20,MATCH(L26,$L11:$L20,1)-1,0,2))</f>
        <v>0.9765007793407072</v>
      </c>
      <c r="M27" s="91">
        <f ca="1">FORECAST(M26,OFFSET($M11:$M20,MATCH(M26,$L11:$L20,1)-1,0,2),OFFSET($L11:$L20,MATCH(M26,$L11:$L20,1)-1,0,2))</f>
        <v>0.8812090933178172</v>
      </c>
      <c r="N27" s="74"/>
      <c r="O27" s="74"/>
      <c r="P27" s="74"/>
    </row>
    <row r="28" spans="2:20" ht="12.75">
      <c r="B28" s="8"/>
      <c r="C28" s="48" t="s">
        <v>0</v>
      </c>
      <c r="D28" s="92">
        <f>IF(FPX&lt;$D$6,"ERROR",IF(FPX&gt;$H$6,"ERROR",D27))</f>
        <v>4.108497652067982</v>
      </c>
      <c r="E28" s="93">
        <f aca="true" t="shared" si="2" ref="E28:M28">IF(FPX&lt;$D$6,"ERROR",IF(FPX&gt;$H$6,"ERROR",E27))</f>
        <v>3.3535519874471857</v>
      </c>
      <c r="F28" s="93">
        <f t="shared" si="2"/>
        <v>2.59860632282639</v>
      </c>
      <c r="G28" s="93">
        <f t="shared" si="2"/>
        <v>2.1446856494861857</v>
      </c>
      <c r="H28" s="93">
        <f t="shared" si="2"/>
        <v>1.6907649761459802</v>
      </c>
      <c r="I28" s="93">
        <f t="shared" si="2"/>
        <v>1.4681021766417826</v>
      </c>
      <c r="J28" s="93">
        <f t="shared" si="2"/>
        <v>1.2454393771375845</v>
      </c>
      <c r="K28" s="93">
        <f t="shared" si="2"/>
        <v>1.1109700782391463</v>
      </c>
      <c r="L28" s="93">
        <f t="shared" si="2"/>
        <v>0.9765007793407072</v>
      </c>
      <c r="M28" s="94">
        <f t="shared" si="2"/>
        <v>0.8812090933178172</v>
      </c>
      <c r="N28" s="30"/>
      <c r="O28" s="12"/>
      <c r="P28" s="5"/>
      <c r="T28" s="78"/>
    </row>
    <row r="29" spans="2:16" ht="12.75">
      <c r="B29" s="8"/>
      <c r="C29" s="8"/>
      <c r="D29" s="38"/>
      <c r="P29" s="3"/>
    </row>
    <row r="30" spans="2:3" ht="12.75">
      <c r="B30" s="32"/>
      <c r="C30" s="35"/>
    </row>
    <row r="31" spans="2:4" ht="12.75">
      <c r="B31" s="32"/>
      <c r="C31" s="35"/>
      <c r="D31" s="8"/>
    </row>
    <row r="32" spans="2:11" ht="12.75">
      <c r="B32" s="32"/>
      <c r="C32" s="1" t="s">
        <v>14</v>
      </c>
      <c r="D32" s="8">
        <v>29</v>
      </c>
      <c r="E32" s="7">
        <v>43.5</v>
      </c>
      <c r="F32" s="7">
        <v>58</v>
      </c>
      <c r="G32" s="7">
        <v>72.5</v>
      </c>
      <c r="H32" s="7">
        <v>87</v>
      </c>
      <c r="J32" s="40" t="s">
        <v>2</v>
      </c>
      <c r="K32" s="48" t="s">
        <v>0</v>
      </c>
    </row>
    <row r="33" spans="2:11" ht="12.75">
      <c r="B33" s="32"/>
      <c r="C33" s="77">
        <v>0</v>
      </c>
      <c r="D33" s="77">
        <v>0.119</v>
      </c>
      <c r="E33" s="77">
        <v>0.119</v>
      </c>
      <c r="F33" s="77">
        <v>0.119</v>
      </c>
      <c r="G33" s="77">
        <v>0.119</v>
      </c>
      <c r="H33" s="77">
        <v>0.119</v>
      </c>
      <c r="I33" s="7"/>
      <c r="J33" s="95">
        <f aca="true" ca="1" t="shared" si="3" ref="J33:J48">FORECAST(FP,OFFSET(D33:H33,0,MATCH(FP,FPIN,1)-1,1,2),OFFSET(FPIN,0,MATCH(FP,FPIN,1)-1,1,2))</f>
        <v>0.119</v>
      </c>
      <c r="K33" s="98">
        <f aca="true" t="shared" si="4" ref="K33:K48">IF(FPX&lt;$D$6,"ERROR",IF(FPX&gt;$H$6,"ERROR",J33))</f>
        <v>0.119</v>
      </c>
    </row>
    <row r="34" spans="2:11" ht="12.75">
      <c r="B34" s="8"/>
      <c r="C34" s="77">
        <v>0.25</v>
      </c>
      <c r="D34" s="77">
        <v>0.149</v>
      </c>
      <c r="E34" s="77">
        <v>0.103</v>
      </c>
      <c r="F34" s="77">
        <v>0.107</v>
      </c>
      <c r="G34" s="77">
        <v>0.096</v>
      </c>
      <c r="H34" s="77">
        <v>0.085</v>
      </c>
      <c r="J34" s="96">
        <f ca="1" t="shared" si="3"/>
        <v>0.103</v>
      </c>
      <c r="K34" s="99">
        <f t="shared" si="4"/>
        <v>0.103</v>
      </c>
    </row>
    <row r="35" spans="2:11" ht="12.75">
      <c r="B35" s="8"/>
      <c r="C35" s="77">
        <v>0.2900323465400407</v>
      </c>
      <c r="D35" s="77">
        <v>0.146</v>
      </c>
      <c r="E35" s="77">
        <v>0.101</v>
      </c>
      <c r="F35" s="77">
        <v>0.104</v>
      </c>
      <c r="G35" s="77">
        <v>0.094</v>
      </c>
      <c r="H35" s="77">
        <v>0.083</v>
      </c>
      <c r="J35" s="96">
        <f ca="1" t="shared" si="3"/>
        <v>0.10100000000000002</v>
      </c>
      <c r="K35" s="99">
        <f t="shared" si="4"/>
        <v>0.10100000000000002</v>
      </c>
    </row>
    <row r="36" spans="2:11" ht="12.75">
      <c r="B36" s="8"/>
      <c r="C36" s="77">
        <v>0.336475048158089</v>
      </c>
      <c r="D36" s="77">
        <v>0.141</v>
      </c>
      <c r="E36" s="77">
        <v>0.098</v>
      </c>
      <c r="F36" s="77">
        <v>0.1</v>
      </c>
      <c r="G36" s="77">
        <v>0.09</v>
      </c>
      <c r="H36" s="77">
        <v>0.08</v>
      </c>
      <c r="J36" s="96">
        <f ca="1" t="shared" si="3"/>
        <v>0.098</v>
      </c>
      <c r="K36" s="99">
        <f t="shared" si="4"/>
        <v>0.098</v>
      </c>
    </row>
    <row r="37" spans="2:11" ht="12.75">
      <c r="B37" s="7"/>
      <c r="C37" s="77">
        <v>0.390354591077855</v>
      </c>
      <c r="D37" s="77">
        <v>0.136</v>
      </c>
      <c r="E37" s="77">
        <v>0.095</v>
      </c>
      <c r="F37" s="77">
        <v>0.096</v>
      </c>
      <c r="G37" s="77">
        <v>0.087</v>
      </c>
      <c r="H37" s="77">
        <v>0.077</v>
      </c>
      <c r="J37" s="96">
        <f ca="1" t="shared" si="3"/>
        <v>0.095</v>
      </c>
      <c r="K37" s="99">
        <f t="shared" si="4"/>
        <v>0.095</v>
      </c>
    </row>
    <row r="38" spans="3:11" ht="12.75">
      <c r="C38" s="77">
        <v>0.4528618321319532</v>
      </c>
      <c r="D38" s="77">
        <v>0.13</v>
      </c>
      <c r="E38" s="77">
        <v>0.091</v>
      </c>
      <c r="F38" s="77">
        <v>0.091</v>
      </c>
      <c r="G38" s="77">
        <v>0.082</v>
      </c>
      <c r="H38" s="77">
        <v>0.073</v>
      </c>
      <c r="J38" s="96">
        <f ca="1" t="shared" si="3"/>
        <v>0.091</v>
      </c>
      <c r="K38" s="99">
        <f t="shared" si="4"/>
        <v>0.091</v>
      </c>
    </row>
    <row r="39" spans="3:11" ht="12.75">
      <c r="C39" s="77">
        <v>0.5253783193266095</v>
      </c>
      <c r="D39" s="77">
        <v>0.124</v>
      </c>
      <c r="E39" s="77">
        <v>0.087</v>
      </c>
      <c r="F39" s="77">
        <v>0.086</v>
      </c>
      <c r="G39" s="77">
        <v>0.077</v>
      </c>
      <c r="H39" s="77">
        <v>0.068</v>
      </c>
      <c r="J39" s="96">
        <f ca="1" t="shared" si="3"/>
        <v>0.087</v>
      </c>
      <c r="K39" s="99">
        <f t="shared" si="4"/>
        <v>0.087</v>
      </c>
    </row>
    <row r="40" spans="3:11" ht="12.75">
      <c r="C40" s="77">
        <v>0.6095068271022375</v>
      </c>
      <c r="D40" s="77">
        <v>0.116</v>
      </c>
      <c r="E40" s="77">
        <v>0.081</v>
      </c>
      <c r="F40" s="77">
        <v>0.079</v>
      </c>
      <c r="G40" s="77">
        <v>0.072</v>
      </c>
      <c r="H40" s="77">
        <v>0.063</v>
      </c>
      <c r="J40" s="96">
        <f ca="1" t="shared" si="3"/>
        <v>0.081</v>
      </c>
      <c r="K40" s="99">
        <f t="shared" si="4"/>
        <v>0.081</v>
      </c>
    </row>
    <row r="41" spans="3:11" ht="12.75">
      <c r="C41" s="77">
        <v>0.7071067811865471</v>
      </c>
      <c r="D41" s="77">
        <v>0.107</v>
      </c>
      <c r="E41" s="77">
        <v>0.075</v>
      </c>
      <c r="F41" s="77">
        <v>0.072</v>
      </c>
      <c r="G41" s="77">
        <v>0.065</v>
      </c>
      <c r="H41" s="77">
        <v>0.057</v>
      </c>
      <c r="J41" s="96">
        <f ca="1" t="shared" si="3"/>
        <v>0.075</v>
      </c>
      <c r="K41" s="99">
        <f t="shared" si="4"/>
        <v>0.075</v>
      </c>
    </row>
    <row r="42" spans="3:11" ht="12.75">
      <c r="C42" s="77">
        <v>0.8203353560076374</v>
      </c>
      <c r="D42" s="77">
        <v>0.096</v>
      </c>
      <c r="E42" s="77">
        <v>0.069</v>
      </c>
      <c r="F42" s="77">
        <v>0.063</v>
      </c>
      <c r="G42" s="77">
        <v>0.057</v>
      </c>
      <c r="H42" s="77">
        <v>0.051</v>
      </c>
      <c r="J42" s="96">
        <f ca="1" t="shared" si="3"/>
        <v>0.069</v>
      </c>
      <c r="K42" s="99">
        <f t="shared" si="4"/>
        <v>0.069</v>
      </c>
    </row>
    <row r="43" spans="3:11" ht="12.75">
      <c r="C43" s="77">
        <v>0.9516951530106189</v>
      </c>
      <c r="D43" s="77">
        <v>0.084</v>
      </c>
      <c r="E43" s="77">
        <v>0.061</v>
      </c>
      <c r="F43" s="77">
        <v>0.053</v>
      </c>
      <c r="G43" s="77">
        <v>0.048</v>
      </c>
      <c r="H43" s="77">
        <v>0.043</v>
      </c>
      <c r="J43" s="96">
        <f ca="1" t="shared" si="3"/>
        <v>0.06099999999999999</v>
      </c>
      <c r="K43" s="99">
        <f t="shared" si="4"/>
        <v>0.06099999999999999</v>
      </c>
    </row>
    <row r="44" spans="3:11" ht="12.75">
      <c r="C44" s="77">
        <v>1.1040895136738114</v>
      </c>
      <c r="D44" s="77">
        <v>0.07</v>
      </c>
      <c r="E44" s="77">
        <v>0.051</v>
      </c>
      <c r="F44" s="77">
        <v>0.041</v>
      </c>
      <c r="G44" s="77">
        <v>0.037</v>
      </c>
      <c r="H44" s="77">
        <v>0.033</v>
      </c>
      <c r="J44" s="96">
        <f ca="1" t="shared" si="3"/>
        <v>0.051000000000000004</v>
      </c>
      <c r="K44" s="99">
        <f t="shared" si="4"/>
        <v>0.051000000000000004</v>
      </c>
    </row>
    <row r="45" spans="3:11" ht="12.75">
      <c r="C45" s="77">
        <v>1.2808866897642714</v>
      </c>
      <c r="D45" s="77">
        <v>0.053</v>
      </c>
      <c r="E45" s="77">
        <v>0.04</v>
      </c>
      <c r="F45" s="77">
        <v>0.028</v>
      </c>
      <c r="G45" s="77">
        <v>0.025</v>
      </c>
      <c r="H45" s="77">
        <v>0.023</v>
      </c>
      <c r="J45" s="96">
        <f ca="1" t="shared" si="3"/>
        <v>0.04</v>
      </c>
      <c r="K45" s="99">
        <f t="shared" si="4"/>
        <v>0.04</v>
      </c>
    </row>
    <row r="46" spans="3:11" ht="12.75">
      <c r="C46" s="77">
        <v>1.485994289136947</v>
      </c>
      <c r="D46" s="77">
        <v>0.034</v>
      </c>
      <c r="E46" s="77">
        <v>0.028</v>
      </c>
      <c r="F46" s="77">
        <v>0.012</v>
      </c>
      <c r="G46" s="77">
        <v>0.011</v>
      </c>
      <c r="H46" s="77">
        <v>0.01</v>
      </c>
      <c r="J46" s="96">
        <f ca="1" t="shared" si="3"/>
        <v>0.027999999999999997</v>
      </c>
      <c r="K46" s="99">
        <f t="shared" si="4"/>
        <v>0.027999999999999997</v>
      </c>
    </row>
    <row r="47" spans="3:11" ht="12.75">
      <c r="C47" s="77">
        <v>1.7239456424939537</v>
      </c>
      <c r="D47" s="77">
        <v>0.012</v>
      </c>
      <c r="E47" s="77">
        <v>0.013</v>
      </c>
      <c r="F47" s="77">
        <v>0</v>
      </c>
      <c r="G47" s="77">
        <v>0</v>
      </c>
      <c r="H47" s="77">
        <v>0</v>
      </c>
      <c r="J47" s="96">
        <f ca="1" t="shared" si="3"/>
        <v>0.012999999999999998</v>
      </c>
      <c r="K47" s="99">
        <f t="shared" si="4"/>
        <v>0.012999999999999998</v>
      </c>
    </row>
    <row r="48" spans="3:11" ht="12.75">
      <c r="C48" s="77">
        <v>1.9999999999999978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J48" s="97">
        <f ca="1" t="shared" si="3"/>
        <v>0</v>
      </c>
      <c r="K48" s="100">
        <f t="shared" si="4"/>
        <v>0</v>
      </c>
    </row>
  </sheetData>
  <sheetProtection password="C787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2017-01-09T17:39:46Z</dcterms:modified>
  <cp:category/>
  <cp:version/>
  <cp:contentType/>
  <cp:contentStatus/>
</cp:coreProperties>
</file>